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e\OneDrive\Documenten\01 - Business\00 - KMPER Consulting\03 - Templates\"/>
    </mc:Choice>
  </mc:AlternateContent>
  <xr:revisionPtr revIDLastSave="0" documentId="8_{70394A62-DF62-4668-998C-614FF8F29F22}" xr6:coauthVersionLast="47" xr6:coauthVersionMax="47" xr10:uidLastSave="{00000000-0000-0000-0000-000000000000}"/>
  <bookViews>
    <workbookView xWindow="-120" yWindow="-120" windowWidth="29040" windowHeight="15720" xr2:uid="{2E93AA85-C28D-45D4-8CC0-C4DB47610556}"/>
  </bookViews>
  <sheets>
    <sheet name="P&amp;L" sheetId="1" r:id="rId1"/>
    <sheet name="Forecast" sheetId="6" r:id="rId2"/>
    <sheet name="Data" sheetId="5" r:id="rId3"/>
    <sheet name="PIVOT" sheetId="9" r:id="rId4"/>
  </sheets>
  <definedNames>
    <definedName name="_xlnm._FilterDatabase" localSheetId="2" hidden="1">Data!$A$1:$F$865</definedName>
  </definedNames>
  <calcPr calcId="191029"/>
  <pivotCaches>
    <pivotCache cacheId="42" r:id="rId5"/>
    <pivotCache cacheId="57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8" i="1"/>
  <c r="U29" i="1"/>
  <c r="U31" i="1"/>
  <c r="U34" i="1"/>
  <c r="U36" i="1"/>
  <c r="U38" i="1"/>
  <c r="Q38" i="1"/>
  <c r="Q36" i="1"/>
  <c r="Q34" i="1"/>
  <c r="Q31" i="1"/>
  <c r="Q29" i="1"/>
  <c r="Q18" i="1"/>
  <c r="Q13" i="1"/>
  <c r="R37" i="1"/>
  <c r="R33" i="1"/>
  <c r="R32" i="1"/>
  <c r="R28" i="1"/>
  <c r="R24" i="1"/>
  <c r="R21" i="1"/>
  <c r="R27" i="1"/>
  <c r="R25" i="1"/>
  <c r="R20" i="1"/>
  <c r="R26" i="1"/>
  <c r="R23" i="1"/>
  <c r="R22" i="1"/>
  <c r="R17" i="1"/>
  <c r="R16" i="1"/>
  <c r="R15" i="1"/>
  <c r="R11" i="1"/>
  <c r="R12" i="1"/>
  <c r="R10" i="1"/>
  <c r="T37" i="1"/>
  <c r="T17" i="1"/>
  <c r="T23" i="1"/>
  <c r="T33" i="1"/>
  <c r="T16" i="1"/>
  <c r="T25" i="1"/>
  <c r="T20" i="1"/>
  <c r="T32" i="1"/>
  <c r="T15" i="1"/>
  <c r="T10" i="1"/>
  <c r="T28" i="1"/>
  <c r="T12" i="1"/>
  <c r="T24" i="1"/>
  <c r="T27" i="1"/>
  <c r="T11" i="1"/>
  <c r="T22" i="1"/>
  <c r="T26" i="1"/>
  <c r="T21" i="1"/>
  <c r="P37" i="1"/>
  <c r="P33" i="1"/>
  <c r="P32" i="1"/>
  <c r="P23" i="1"/>
  <c r="P24" i="1"/>
  <c r="P27" i="1"/>
  <c r="P25" i="1"/>
  <c r="P26" i="1"/>
  <c r="P28" i="1"/>
  <c r="P22" i="1"/>
  <c r="P21" i="1"/>
  <c r="P20" i="1"/>
  <c r="P17" i="1"/>
  <c r="P16" i="1"/>
  <c r="P15" i="1"/>
  <c r="P11" i="1"/>
  <c r="P12" i="1"/>
  <c r="P10" i="1"/>
  <c r="O37" i="1"/>
  <c r="L37" i="1"/>
  <c r="J37" i="1"/>
  <c r="E37" i="1"/>
  <c r="O33" i="1"/>
  <c r="L33" i="1"/>
  <c r="J33" i="1"/>
  <c r="E33" i="1"/>
  <c r="O32" i="1"/>
  <c r="L32" i="1"/>
  <c r="J32" i="1"/>
  <c r="E32" i="1"/>
  <c r="O28" i="1"/>
  <c r="L28" i="1"/>
  <c r="J28" i="1"/>
  <c r="E28" i="1"/>
  <c r="O27" i="1"/>
  <c r="L27" i="1"/>
  <c r="J27" i="1"/>
  <c r="E27" i="1"/>
  <c r="O26" i="1"/>
  <c r="L26" i="1"/>
  <c r="J26" i="1"/>
  <c r="E26" i="1"/>
  <c r="O25" i="1"/>
  <c r="L25" i="1"/>
  <c r="J25" i="1"/>
  <c r="E25" i="1"/>
  <c r="O24" i="1"/>
  <c r="L24" i="1"/>
  <c r="J24" i="1"/>
  <c r="E24" i="1"/>
  <c r="O23" i="1"/>
  <c r="L23" i="1"/>
  <c r="J23" i="1"/>
  <c r="E23" i="1"/>
  <c r="O22" i="1"/>
  <c r="L22" i="1"/>
  <c r="J22" i="1"/>
  <c r="E22" i="1"/>
  <c r="O21" i="1"/>
  <c r="L21" i="1"/>
  <c r="J21" i="1"/>
  <c r="E21" i="1"/>
  <c r="O20" i="1"/>
  <c r="L20" i="1"/>
  <c r="J20" i="1"/>
  <c r="E20" i="1"/>
  <c r="O17" i="1"/>
  <c r="L17" i="1"/>
  <c r="J17" i="1"/>
  <c r="E17" i="1"/>
  <c r="O16" i="1"/>
  <c r="L16" i="1"/>
  <c r="J16" i="1"/>
  <c r="E16" i="1"/>
  <c r="O15" i="1"/>
  <c r="L15" i="1"/>
  <c r="J15" i="1"/>
  <c r="E15" i="1"/>
  <c r="O12" i="1"/>
  <c r="L12" i="1"/>
  <c r="J12" i="1"/>
  <c r="E12" i="1"/>
  <c r="O11" i="1"/>
  <c r="L11" i="1"/>
  <c r="J11" i="1"/>
  <c r="E11" i="1"/>
  <c r="O10" i="1"/>
  <c r="L10" i="1"/>
  <c r="J10" i="1"/>
  <c r="E10" i="1"/>
  <c r="H11" i="1"/>
  <c r="F11" i="1"/>
  <c r="S10" i="1" l="1"/>
  <c r="S11" i="1"/>
  <c r="S12" i="1"/>
  <c r="S15" i="1"/>
  <c r="S16" i="1"/>
  <c r="S17" i="1"/>
  <c r="S20" i="1"/>
  <c r="S21" i="1"/>
  <c r="S22" i="1"/>
  <c r="S23" i="1"/>
  <c r="S24" i="1"/>
  <c r="S25" i="1"/>
  <c r="S26" i="1"/>
  <c r="S27" i="1"/>
  <c r="S28" i="1"/>
  <c r="S32" i="1"/>
  <c r="S33" i="1"/>
  <c r="S37" i="1"/>
  <c r="R9" i="1"/>
  <c r="R14" i="1"/>
  <c r="R19" i="1"/>
  <c r="U10" i="1"/>
  <c r="Q10" i="1"/>
  <c r="Q11" i="1"/>
  <c r="U11" i="1"/>
  <c r="Q12" i="1"/>
  <c r="U12" i="1"/>
  <c r="U15" i="1"/>
  <c r="Q15" i="1"/>
  <c r="U16" i="1"/>
  <c r="Q16" i="1"/>
  <c r="U17" i="1"/>
  <c r="Q17" i="1"/>
  <c r="Q20" i="1"/>
  <c r="U20" i="1"/>
  <c r="Q21" i="1"/>
  <c r="U21" i="1"/>
  <c r="U22" i="1"/>
  <c r="Q22" i="1"/>
  <c r="U23" i="1"/>
  <c r="Q23" i="1"/>
  <c r="U24" i="1"/>
  <c r="Q24" i="1"/>
  <c r="Q25" i="1"/>
  <c r="U25" i="1"/>
  <c r="Q26" i="1"/>
  <c r="U26" i="1"/>
  <c r="Q27" i="1"/>
  <c r="U27" i="1"/>
  <c r="Q28" i="1"/>
  <c r="U28" i="1"/>
  <c r="U32" i="1"/>
  <c r="Q32" i="1"/>
  <c r="Q33" i="1"/>
  <c r="U33" i="1"/>
  <c r="U37" i="1"/>
  <c r="Q37" i="1"/>
  <c r="P9" i="1"/>
  <c r="P14" i="1"/>
  <c r="P19" i="1"/>
  <c r="T14" i="1"/>
  <c r="T19" i="1"/>
  <c r="T9" i="1"/>
  <c r="O14" i="1"/>
  <c r="O9" i="1"/>
  <c r="O19" i="1"/>
  <c r="M13" i="1"/>
  <c r="M18" i="1"/>
  <c r="M29" i="1"/>
  <c r="M31" i="1"/>
  <c r="M34" i="1"/>
  <c r="M36" i="1"/>
  <c r="M38" i="1"/>
  <c r="K13" i="1"/>
  <c r="K18" i="1"/>
  <c r="K29" i="1"/>
  <c r="K31" i="1"/>
  <c r="K34" i="1"/>
  <c r="K36" i="1"/>
  <c r="K38" i="1"/>
  <c r="I13" i="1"/>
  <c r="I18" i="1"/>
  <c r="I29" i="1"/>
  <c r="I31" i="1"/>
  <c r="I34" i="1"/>
  <c r="I36" i="1"/>
  <c r="I38" i="1"/>
  <c r="G13" i="1"/>
  <c r="G18" i="1"/>
  <c r="G29" i="1"/>
  <c r="G31" i="1"/>
  <c r="G34" i="1"/>
  <c r="G36" i="1"/>
  <c r="G38" i="1"/>
  <c r="H37" i="1"/>
  <c r="H33" i="1"/>
  <c r="H32" i="1"/>
  <c r="H23" i="1"/>
  <c r="H24" i="1"/>
  <c r="H25" i="1"/>
  <c r="H26" i="1"/>
  <c r="H27" i="1"/>
  <c r="H28" i="1"/>
  <c r="H22" i="1"/>
  <c r="H21" i="1"/>
  <c r="H20" i="1"/>
  <c r="H17" i="1"/>
  <c r="H16" i="1"/>
  <c r="H15" i="1"/>
  <c r="H12" i="1"/>
  <c r="H10" i="1"/>
  <c r="F37" i="1"/>
  <c r="F17" i="1"/>
  <c r="F33" i="1"/>
  <c r="F16" i="1"/>
  <c r="F32" i="1"/>
  <c r="F15" i="1"/>
  <c r="F28" i="1"/>
  <c r="F12" i="1"/>
  <c r="F27" i="1"/>
  <c r="F26" i="1"/>
  <c r="F10" i="1"/>
  <c r="F25" i="1"/>
  <c r="F24" i="1"/>
  <c r="F23" i="1"/>
  <c r="F20" i="1"/>
  <c r="F22" i="1"/>
  <c r="F21" i="1"/>
  <c r="S9" i="1" l="1"/>
  <c r="R30" i="1"/>
  <c r="R35" i="1" s="1"/>
  <c r="R39" i="1" s="1"/>
  <c r="S19" i="1"/>
  <c r="P30" i="1"/>
  <c r="P35" i="1" s="1"/>
  <c r="P39" i="1" s="1"/>
  <c r="S14" i="1"/>
  <c r="T30" i="1"/>
  <c r="T35" i="1" s="1"/>
  <c r="T39" i="1" s="1"/>
  <c r="Q9" i="1"/>
  <c r="U9" i="1"/>
  <c r="Q14" i="1"/>
  <c r="U14" i="1"/>
  <c r="Q19" i="1"/>
  <c r="U19" i="1"/>
  <c r="O30" i="1"/>
  <c r="L9" i="1"/>
  <c r="L14" i="1"/>
  <c r="L19" i="1"/>
  <c r="J9" i="1"/>
  <c r="J14" i="1"/>
  <c r="J19" i="1"/>
  <c r="E14" i="1"/>
  <c r="E19" i="1"/>
  <c r="H9" i="1"/>
  <c r="H14" i="1"/>
  <c r="I14" i="1" s="1"/>
  <c r="H19" i="1"/>
  <c r="F9" i="1"/>
  <c r="F14" i="1"/>
  <c r="F19" i="1"/>
  <c r="K37" i="1"/>
  <c r="I37" i="1"/>
  <c r="G37" i="1"/>
  <c r="M37" i="1"/>
  <c r="K32" i="1"/>
  <c r="I32" i="1"/>
  <c r="G32" i="1"/>
  <c r="M32" i="1"/>
  <c r="K33" i="1"/>
  <c r="I33" i="1"/>
  <c r="G33" i="1"/>
  <c r="M33" i="1"/>
  <c r="M22" i="1"/>
  <c r="K22" i="1"/>
  <c r="I22" i="1"/>
  <c r="G22" i="1"/>
  <c r="G23" i="1"/>
  <c r="M23" i="1"/>
  <c r="K23" i="1"/>
  <c r="I23" i="1"/>
  <c r="I24" i="1"/>
  <c r="M24" i="1"/>
  <c r="K24" i="1"/>
  <c r="G24" i="1"/>
  <c r="G25" i="1"/>
  <c r="I25" i="1"/>
  <c r="M25" i="1"/>
  <c r="K25" i="1"/>
  <c r="G26" i="1"/>
  <c r="I26" i="1"/>
  <c r="M26" i="1"/>
  <c r="K26" i="1"/>
  <c r="G27" i="1"/>
  <c r="I27" i="1"/>
  <c r="M27" i="1"/>
  <c r="K27" i="1"/>
  <c r="G28" i="1"/>
  <c r="I28" i="1"/>
  <c r="M28" i="1"/>
  <c r="K28" i="1"/>
  <c r="M21" i="1"/>
  <c r="I21" i="1"/>
  <c r="G21" i="1"/>
  <c r="K21" i="1"/>
  <c r="M20" i="1"/>
  <c r="G20" i="1"/>
  <c r="K20" i="1"/>
  <c r="I20" i="1"/>
  <c r="M17" i="1"/>
  <c r="K17" i="1"/>
  <c r="I17" i="1"/>
  <c r="G17" i="1"/>
  <c r="G16" i="1"/>
  <c r="M16" i="1"/>
  <c r="K16" i="1"/>
  <c r="I16" i="1"/>
  <c r="M15" i="1"/>
  <c r="G15" i="1"/>
  <c r="K15" i="1"/>
  <c r="I15" i="1"/>
  <c r="I12" i="1"/>
  <c r="E9" i="1"/>
  <c r="M12" i="1"/>
  <c r="K12" i="1"/>
  <c r="G12" i="1"/>
  <c r="M11" i="1"/>
  <c r="I11" i="1"/>
  <c r="G11" i="1"/>
  <c r="K11" i="1"/>
  <c r="M10" i="1"/>
  <c r="I10" i="1"/>
  <c r="K10" i="1"/>
  <c r="G10" i="1"/>
  <c r="S30" i="1" l="1"/>
  <c r="O35" i="1"/>
  <c r="S35" i="1" s="1"/>
  <c r="U30" i="1"/>
  <c r="Q30" i="1"/>
  <c r="M14" i="1"/>
  <c r="I19" i="1"/>
  <c r="L30" i="1"/>
  <c r="L35" i="1" s="1"/>
  <c r="L39" i="1" s="1"/>
  <c r="K14" i="1"/>
  <c r="G19" i="1"/>
  <c r="G14" i="1"/>
  <c r="J30" i="1"/>
  <c r="J35" i="1" s="1"/>
  <c r="J39" i="1" s="1"/>
  <c r="K9" i="1"/>
  <c r="E30" i="1"/>
  <c r="G9" i="1"/>
  <c r="I9" i="1"/>
  <c r="M9" i="1"/>
  <c r="M19" i="1"/>
  <c r="K19" i="1"/>
  <c r="H30" i="1"/>
  <c r="F30" i="1"/>
  <c r="O39" i="1" l="1"/>
  <c r="S39" i="1" s="1"/>
  <c r="U35" i="1"/>
  <c r="Q35" i="1"/>
  <c r="I30" i="1"/>
  <c r="H35" i="1"/>
  <c r="H39" i="1" s="1"/>
  <c r="M30" i="1"/>
  <c r="K30" i="1"/>
  <c r="E35" i="1"/>
  <c r="F35" i="1"/>
  <c r="G30" i="1"/>
  <c r="U39" i="1" l="1"/>
  <c r="Q39" i="1"/>
  <c r="G35" i="1"/>
  <c r="E39" i="1"/>
  <c r="M35" i="1"/>
  <c r="K35" i="1"/>
  <c r="I35" i="1"/>
  <c r="F39" i="1"/>
  <c r="G39" i="1" l="1"/>
  <c r="K39" i="1"/>
  <c r="I39" i="1"/>
  <c r="M39" i="1"/>
</calcChain>
</file>

<file path=xl/sharedStrings.xml><?xml version="1.0" encoding="utf-8"?>
<sst xmlns="http://schemas.openxmlformats.org/spreadsheetml/2006/main" count="2805" uniqueCount="141">
  <si>
    <t>Cost of goods sold</t>
  </si>
  <si>
    <t>Materials</t>
  </si>
  <si>
    <t>Labour</t>
  </si>
  <si>
    <t>Overhead</t>
  </si>
  <si>
    <t>Revenue</t>
  </si>
  <si>
    <t>Operating expenses</t>
  </si>
  <si>
    <t>Wages</t>
  </si>
  <si>
    <t>Advertising</t>
  </si>
  <si>
    <t>Rent</t>
  </si>
  <si>
    <t>Freight expenses</t>
  </si>
  <si>
    <t>Insurance</t>
  </si>
  <si>
    <t>Other expenses</t>
  </si>
  <si>
    <t>Earnings before interest and taxes</t>
  </si>
  <si>
    <t>Interest income</t>
  </si>
  <si>
    <t>Interest expense</t>
  </si>
  <si>
    <t>Earnings before taxes</t>
  </si>
  <si>
    <t>Tax expense</t>
  </si>
  <si>
    <t>Net profit</t>
  </si>
  <si>
    <t>Sales from services</t>
  </si>
  <si>
    <t>Sales from products</t>
  </si>
  <si>
    <t>Other Sales</t>
  </si>
  <si>
    <t>ACTUAL</t>
  </si>
  <si>
    <t>BUDGET</t>
  </si>
  <si>
    <t>FORECAST</t>
  </si>
  <si>
    <t>LAST MONTH</t>
  </si>
  <si>
    <t>LAST YEAR</t>
  </si>
  <si>
    <t>MONTLTY COMPARISON</t>
  </si>
  <si>
    <t>YTD COMPARISON</t>
  </si>
  <si>
    <t>Date</t>
  </si>
  <si>
    <t>Account Category</t>
  </si>
  <si>
    <t>Amount</t>
  </si>
  <si>
    <t>P&amp;L Category</t>
  </si>
  <si>
    <t>Booking Description</t>
  </si>
  <si>
    <t>Account Number</t>
  </si>
  <si>
    <t>Budget</t>
  </si>
  <si>
    <t>Software subscription</t>
  </si>
  <si>
    <t>Consulting fees</t>
  </si>
  <si>
    <t>Actual</t>
  </si>
  <si>
    <t>Product sales revenue</t>
  </si>
  <si>
    <t>Retail sales</t>
  </si>
  <si>
    <t>Other sales</t>
  </si>
  <si>
    <t>Non-operational revenue</t>
  </si>
  <si>
    <t>Miscellaneous sales</t>
  </si>
  <si>
    <t>Government grant</t>
  </si>
  <si>
    <t>Inventory replenishment</t>
  </si>
  <si>
    <t>Supplies for production</t>
  </si>
  <si>
    <t>Temporary staff wages</t>
  </si>
  <si>
    <t>Outsourced work</t>
  </si>
  <si>
    <t>Admin costs</t>
  </si>
  <si>
    <t>Facility expenses</t>
  </si>
  <si>
    <t>Operational overheads</t>
  </si>
  <si>
    <t>Employee salaries</t>
  </si>
  <si>
    <t>Payroll taxes</t>
  </si>
  <si>
    <t>TV campaign</t>
  </si>
  <si>
    <t>Online ads</t>
  </si>
  <si>
    <t>Repairs &amp; maintenance</t>
  </si>
  <si>
    <t>Equipment servicing</t>
  </si>
  <si>
    <t>Vehicle maintenance</t>
  </si>
  <si>
    <t>Office lease payment</t>
  </si>
  <si>
    <t>Warehouse rental</t>
  </si>
  <si>
    <t>Logistics fees</t>
  </si>
  <si>
    <t>Import duties</t>
  </si>
  <si>
    <t>Liability insurance</t>
  </si>
  <si>
    <t>Health insurance premiums</t>
  </si>
  <si>
    <t>Office supplies</t>
  </si>
  <si>
    <t>Stationery purchase</t>
  </si>
  <si>
    <t>Office furniture</t>
  </si>
  <si>
    <t>Printer ink</t>
  </si>
  <si>
    <t>Depreciation</t>
  </si>
  <si>
    <t>Machinery depreciation</t>
  </si>
  <si>
    <t>Vehicle depreciation</t>
  </si>
  <si>
    <t>Corporate events</t>
  </si>
  <si>
    <t>Miscellaneous expenses</t>
  </si>
  <si>
    <t>Bank interest received</t>
  </si>
  <si>
    <t>Dividend income</t>
  </si>
  <si>
    <t>Investment returns</t>
  </si>
  <si>
    <t>Credit card fees</t>
  </si>
  <si>
    <t>Bank charges</t>
  </si>
  <si>
    <t>Corporate tax payment</t>
  </si>
  <si>
    <t>VAT settlement</t>
  </si>
  <si>
    <t>E-commerce sales</t>
  </si>
  <si>
    <t>Raw material purchase</t>
  </si>
  <si>
    <t>Bonus payments</t>
  </si>
  <si>
    <t>Building repairs</t>
  </si>
  <si>
    <t>Retail space rent</t>
  </si>
  <si>
    <t>Property insurance</t>
  </si>
  <si>
    <t>IT equipment amortization</t>
  </si>
  <si>
    <t>Support services revenue</t>
  </si>
  <si>
    <t>Freelancer costs</t>
  </si>
  <si>
    <t>Social media promotions</t>
  </si>
  <si>
    <t>Shipping costs</t>
  </si>
  <si>
    <t>Training costs</t>
  </si>
  <si>
    <t>Loan interest</t>
  </si>
  <si>
    <t>Income tax adjustment</t>
  </si>
  <si>
    <t>Column Labels</t>
  </si>
  <si>
    <t>Grand Total</t>
  </si>
  <si>
    <t>2023</t>
  </si>
  <si>
    <t>2024</t>
  </si>
  <si>
    <t>Row Labels</t>
  </si>
  <si>
    <t>Sum of Amount</t>
  </si>
  <si>
    <t>2023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</si>
  <si>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</si>
  <si>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</si>
  <si>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</si>
  <si>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</si>
  <si>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</si>
  <si>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</si>
  <si>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</si>
  <si>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</si>
  <si>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</si>
  <si>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</si>
  <si>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</si>
  <si>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</si>
  <si>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</si>
  <si>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</si>
  <si>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</si>
  <si>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</si>
  <si>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</si>
  <si>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</si>
  <si>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</si>
  <si>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</si>
  <si>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</si>
  <si>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</si>
  <si>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</si>
  <si>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</si>
  <si>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</si>
  <si>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</si>
  <si>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SELECT MONTH</t>
  </si>
  <si>
    <t>SELECT YEAR</t>
  </si>
  <si>
    <t>Sum of 1</t>
  </si>
  <si>
    <t>Sum of 2</t>
  </si>
  <si>
    <t>Sum of 3</t>
  </si>
  <si>
    <t>Sum of 4</t>
  </si>
  <si>
    <t>Sum of 5</t>
  </si>
  <si>
    <t>Sum of 6</t>
  </si>
  <si>
    <t>Sum of 7</t>
  </si>
  <si>
    <t>Sum of 8</t>
  </si>
  <si>
    <t>Sum of 9</t>
  </si>
  <si>
    <t>Sum of 10</t>
  </si>
  <si>
    <t>Sum of 11</t>
  </si>
  <si>
    <t>Sum of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</si>
</sst>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;_(@_)"/>
    <numFmt numFmtId="171" formatCode="_([$€-2]\ * #,##0_);_([$€-2]\ * \(#,##0\);_([$€-2]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sz val="11"/>
      <color rgb="FF152443"/>
      <name val="Calibri"/>
      <family val="2"/>
      <scheme val="minor"/>
    </font>
    <font>
      <b/>
      <sz val="12"/>
      <color rgb="FF1524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sz val="8"/>
      <color rgb="FF152443"/>
      <name val="Calibri"/>
      <family val="2"/>
      <scheme val="minor"/>
    </font>
    <font>
      <sz val="8"/>
      <color rgb="FF152443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8"/>
      <color theme="4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5244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tted">
        <color theme="1" tint="0.34998626667073579"/>
      </left>
      <right style="dotted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tted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Protection="0"/>
  </cellStyleXfs>
  <cellXfs count="54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0" xfId="0" applyFill="1"/>
    <xf numFmtId="0" fontId="10" fillId="0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9" fontId="8" fillId="0" borderId="1" xfId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3" xfId="0" applyBorder="1"/>
    <xf numFmtId="9" fontId="8" fillId="0" borderId="3" xfId="1" applyFont="1" applyBorder="1" applyAlignment="1">
      <alignment horizontal="center" vertical="center"/>
    </xf>
    <xf numFmtId="0" fontId="2" fillId="0" borderId="3" xfId="0" applyFont="1" applyBorder="1"/>
    <xf numFmtId="0" fontId="11" fillId="3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  <xf numFmtId="167" fontId="11" fillId="3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left" indent="1"/>
    </xf>
    <xf numFmtId="0" fontId="11" fillId="3" borderId="0" xfId="0" applyFont="1" applyFill="1" applyAlignment="1">
      <alignment horizontal="left" vertical="center" indent="1"/>
    </xf>
    <xf numFmtId="0" fontId="0" fillId="0" borderId="0" xfId="0" applyAlignment="1">
      <alignment horizontal="left" indent="2"/>
    </xf>
    <xf numFmtId="0" fontId="5" fillId="0" borderId="3" xfId="0" applyFont="1" applyBorder="1" applyAlignment="1">
      <alignment horizontal="left" vertical="center" indent="1"/>
    </xf>
    <xf numFmtId="171" fontId="5" fillId="0" borderId="4" xfId="0" applyNumberFormat="1" applyFont="1" applyBorder="1" applyAlignment="1">
      <alignment vertical="center"/>
    </xf>
    <xf numFmtId="171" fontId="0" fillId="0" borderId="0" xfId="0" applyNumberFormat="1"/>
    <xf numFmtId="171" fontId="7" fillId="0" borderId="1" xfId="0" applyNumberFormat="1" applyFont="1" applyBorder="1" applyAlignment="1">
      <alignment vertical="center"/>
    </xf>
    <xf numFmtId="171" fontId="8" fillId="0" borderId="1" xfId="0" applyNumberFormat="1" applyFont="1" applyBorder="1" applyAlignment="1">
      <alignment vertical="center"/>
    </xf>
    <xf numFmtId="0" fontId="3" fillId="0" borderId="0" xfId="0" applyFont="1"/>
    <xf numFmtId="171" fontId="16" fillId="0" borderId="1" xfId="0" applyNumberFormat="1" applyFont="1" applyBorder="1" applyAlignment="1">
      <alignment vertical="center"/>
    </xf>
    <xf numFmtId="171" fontId="17" fillId="0" borderId="1" xfId="0" applyNumberFormat="1" applyFont="1" applyBorder="1" applyAlignment="1">
      <alignment vertical="center"/>
    </xf>
    <xf numFmtId="9" fontId="18" fillId="0" borderId="1" xfId="1" applyFont="1" applyBorder="1" applyAlignment="1">
      <alignment horizontal="center" vertical="center"/>
    </xf>
    <xf numFmtId="9" fontId="18" fillId="0" borderId="3" xfId="1" applyFont="1" applyBorder="1" applyAlignment="1">
      <alignment horizontal="center" vertical="center"/>
    </xf>
    <xf numFmtId="167" fontId="7" fillId="0" borderId="0" xfId="0" applyNumberFormat="1" applyFont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71" fontId="11" fillId="4" borderId="1" xfId="0" applyNumberFormat="1" applyFont="1" applyFill="1" applyBorder="1" applyAlignment="1">
      <alignment vertical="center"/>
    </xf>
    <xf numFmtId="9" fontId="11" fillId="4" borderId="1" xfId="1" applyFont="1" applyFill="1" applyBorder="1" applyAlignment="1">
      <alignment horizontal="center" vertical="center"/>
    </xf>
    <xf numFmtId="171" fontId="11" fillId="0" borderId="2" xfId="0" applyNumberFormat="1" applyFont="1" applyFill="1" applyBorder="1" applyAlignment="1">
      <alignment vertical="center"/>
    </xf>
    <xf numFmtId="0" fontId="0" fillId="0" borderId="2" xfId="0" applyFill="1" applyBorder="1"/>
    <xf numFmtId="9" fontId="21" fillId="4" borderId="1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3" xfId="0" applyFont="1" applyBorder="1"/>
    <xf numFmtId="0" fontId="2" fillId="0" borderId="0" xfId="0" applyFont="1" applyFill="1"/>
  </cellXfs>
  <cellStyles count="3">
    <cellStyle name="Normal" xfId="0" builtinId="0"/>
    <cellStyle name="Normal 2" xfId="2" xr:uid="{C8E1F974-553C-42E7-8806-6C61362B052C}"/>
    <cellStyle name="Percent" xfId="1" builtinId="5"/>
  </cellStyles>
  <dxfs count="0"/>
  <tableStyles count="0" defaultTableStyle="TableStyleMedium2" defaultPivotStyle="PivotStyleLight16"/>
  <colors>
    <mruColors>
      <color rgb="FF152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142875</xdr:rowOff>
    </xdr:from>
    <xdr:to>
      <xdr:col>2</xdr:col>
      <xdr:colOff>1090964</xdr:colOff>
      <xdr:row>0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349DC-4E21-047B-6FC6-4A20C521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42875"/>
          <a:ext cx="1119538" cy="390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cent-Maurits Kemperman" refreshedDate="45687.836683680558" createdVersion="8" refreshedVersion="8" minRefreshableVersion="3" recordCount="864" xr:uid="{59A60715-0A63-4724-9469-5CABA1E5CA6B}">
  <cacheSource type="worksheet">
    <worksheetSource ref="A1:F865" sheet="Data"/>
  </cacheSource>
  <cacheFields count="9">
    <cacheField name="Date" numFmtId="14">
      <sharedItems containsSemiMixedTypes="0" containsNonDate="0" containsDate="1" containsString="0" minDate="2023-01-31T00:00:00" maxDate="2025-01-01T00:00:00" count="24"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  <d v="2024-01-31T00:00:00"/>
        <d v="2024-02-29T00:00:00"/>
        <d v="2024-03-31T00:00:00"/>
        <d v="2024-04-30T00:00:00"/>
        <d v="2024-05-31T00:00:00"/>
        <d v="2024-06-30T00:00:00"/>
        <d v="2024-07-31T00:00:00"/>
        <d v="2024-08-31T00:00:00"/>
        <d v="2024-09-30T00:00:00"/>
        <d v="2024-10-31T00:00:00"/>
        <d v="2024-11-30T00:00:00"/>
        <d v="2024-12-31T00:00:00"/>
      </sharedItems>
      <fieldGroup par="8"/>
    </cacheField>
    <cacheField name="Account Category" numFmtId="0">
      <sharedItems count="18">
        <s v="Advertising"/>
        <s v="Depreciation"/>
        <s v="Freight expenses"/>
        <s v="Insurance"/>
        <s v="Interest expense"/>
        <s v="Interest income"/>
        <s v="Labour"/>
        <s v="Materials"/>
        <s v="Office supplies"/>
        <s v="Other expenses"/>
        <s v="Other sales"/>
        <s v="Overhead"/>
        <s v="Rent"/>
        <s v="Repairs &amp; maintenance"/>
        <s v="Sales from products"/>
        <s v="Sales from services"/>
        <s v="Tax expense"/>
        <s v="Wages"/>
      </sharedItems>
    </cacheField>
    <cacheField name="Amount" numFmtId="167">
      <sharedItems containsSemiMixedTypes="0" containsString="0" containsNumber="1" minValue="-49738.57" maxValue="498599.3"/>
    </cacheField>
    <cacheField name="P&amp;L Category" numFmtId="0">
      <sharedItems count="2">
        <s v="Budget"/>
        <s v="Actual"/>
      </sharedItems>
    </cacheField>
    <cacheField name="Booking Description" numFmtId="0">
      <sharedItems/>
    </cacheField>
    <cacheField name="Account Number" numFmtId="0">
      <sharedItems containsSemiMixedTypes="0" containsString="0" containsNumber="1" containsInteger="1" minValue="1049" maxValue="9560"/>
    </cacheField>
    <cacheField name="Months (Date)" numFmtId="0" databaseField="0">
      <fieldGroup base="0">
        <rangePr groupBy="months" startDate="2023-01-31T00:00:00" endDate="2025-01-01T00:00:00"/>
        <groupItems count="14">
          <s v="&lt;31-01-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-01-25"/>
        </groupItems>
      </fieldGroup>
    </cacheField>
    <cacheField name="Quarters (Date)" numFmtId="0" databaseField="0">
      <fieldGroup base="0">
        <rangePr groupBy="quarters" startDate="2023-01-31T00:00:00" endDate="2025-01-01T00:00:00"/>
        <groupItems count="6">
          <s v="&lt;31-01-23"/>
          <s v="Qtr1"/>
          <s v="Qtr2"/>
          <s v="Qtr3"/>
          <s v="Qtr4"/>
          <s v="&gt;01-01-25"/>
        </groupItems>
      </fieldGroup>
    </cacheField>
    <cacheField name="Years (Date)" numFmtId="0" databaseField="0">
      <fieldGroup base="0">
        <rangePr groupBy="years" startDate="2023-01-31T00:00:00" endDate="2025-01-01T00:00:00"/>
        <groupItems count="5">
          <s v="&lt;31-01-23"/>
          <s v="2023"/>
          <s v="2024"/>
          <s v="2025"/>
          <s v="&gt;01-01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cent-Maurits Kemperman" refreshedDate="45687.848876851851" createdVersion="8" refreshedVersion="8" minRefreshableVersion="3" recordCount="18" xr:uid="{A7CB78DD-983E-4AE5-80D6-C1532E91C16F}">
  <cacheSource type="worksheet">
    <worksheetSource ref="B3:N21" sheet="Forecast"/>
  </cacheSource>
  <cacheFields count="13">
    <cacheField name="Account Category" numFmtId="0">
      <sharedItems count="18">
        <s v="Sales from services"/>
        <s v="Sales from products"/>
        <s v="Other Sales"/>
        <s v="Materials"/>
        <s v="Labour"/>
        <s v="Overhead"/>
        <s v="Wages"/>
        <s v="Advertising"/>
        <s v="Repairs &amp; maintenance"/>
        <s v="Rent"/>
        <s v="Freight expenses"/>
        <s v="Insurance"/>
        <s v="Office supplies"/>
        <s v="Depreciation"/>
        <s v="Other expenses"/>
        <s v="Interest income"/>
        <s v="Interest expense"/>
        <s v="Tax expense"/>
      </sharedItems>
    </cacheField>
    <cacheField name="1" numFmtId="171">
      <sharedItems containsSemiMixedTypes="0" containsString="0" containsNumber="1" containsInteger="1" minValue="-45000" maxValue="430000"/>
    </cacheField>
    <cacheField name="2" numFmtId="171">
      <sharedItems containsSemiMixedTypes="0" containsString="0" containsNumber="1" containsInteger="1" minValue="-49000" maxValue="300000"/>
    </cacheField>
    <cacheField name="3" numFmtId="171">
      <sharedItems containsSemiMixedTypes="0" containsString="0" containsNumber="1" containsInteger="1" minValue="-47000" maxValue="310000"/>
    </cacheField>
    <cacheField name="4" numFmtId="171">
      <sharedItems containsSemiMixedTypes="0" containsString="0" containsNumber="1" containsInteger="1" minValue="-49000" maxValue="280000"/>
    </cacheField>
    <cacheField name="5" numFmtId="171">
      <sharedItems containsSemiMixedTypes="0" containsString="0" containsNumber="1" containsInteger="1" minValue="-47000" maxValue="360000"/>
    </cacheField>
    <cacheField name="6" numFmtId="171">
      <sharedItems containsSemiMixedTypes="0" containsString="0" containsNumber="1" containsInteger="1" minValue="-49000" maxValue="290000"/>
    </cacheField>
    <cacheField name="7" numFmtId="171">
      <sharedItems containsSemiMixedTypes="0" containsString="0" containsNumber="1" containsInteger="1" minValue="-49000" maxValue="270000"/>
    </cacheField>
    <cacheField name="8" numFmtId="171">
      <sharedItems containsSemiMixedTypes="0" containsString="0" containsNumber="1" containsInteger="1" minValue="-47000" maxValue="500000"/>
    </cacheField>
    <cacheField name="9" numFmtId="171">
      <sharedItems containsSemiMixedTypes="0" containsString="0" containsNumber="1" containsInteger="1" minValue="-47000" maxValue="370000"/>
    </cacheField>
    <cacheField name="10" numFmtId="171">
      <sharedItems containsSemiMixedTypes="0" containsString="0" containsNumber="1" containsInteger="1" minValue="-50000" maxValue="390000"/>
    </cacheField>
    <cacheField name="11" numFmtId="171">
      <sharedItems containsSemiMixedTypes="0" containsString="0" containsNumber="1" containsInteger="1" minValue="-50000" maxValue="470000"/>
    </cacheField>
    <cacheField name="12" numFmtId="171">
      <sharedItems containsSemiMixedTypes="0" containsString="0" containsNumber="1" containsInteger="1" minValue="-50000" maxValue="4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4">
  <r>
    <x v="0"/>
    <x v="0"/>
    <n v="-23653.360000000001"/>
    <x v="0"/>
    <s v="TV campaign"/>
    <n v="1508"/>
  </r>
  <r>
    <x v="1"/>
    <x v="0"/>
    <n v="-32666.42"/>
    <x v="0"/>
    <s v="TV campaign"/>
    <n v="1508"/>
  </r>
  <r>
    <x v="2"/>
    <x v="0"/>
    <n v="-29418.29"/>
    <x v="0"/>
    <s v="Online ads"/>
    <n v="1508"/>
  </r>
  <r>
    <x v="3"/>
    <x v="0"/>
    <n v="-24563.17"/>
    <x v="0"/>
    <s v="Social media promotions"/>
    <n v="1508"/>
  </r>
  <r>
    <x v="4"/>
    <x v="0"/>
    <n v="-24847.01"/>
    <x v="0"/>
    <s v="TV campaign"/>
    <n v="1508"/>
  </r>
  <r>
    <x v="5"/>
    <x v="0"/>
    <n v="-27847.88"/>
    <x v="0"/>
    <s v="TV campaign"/>
    <n v="1508"/>
  </r>
  <r>
    <x v="6"/>
    <x v="0"/>
    <n v="-45105.61"/>
    <x v="0"/>
    <s v="TV campaign"/>
    <n v="1508"/>
  </r>
  <r>
    <x v="7"/>
    <x v="0"/>
    <n v="-27619.63"/>
    <x v="0"/>
    <s v="Online ads"/>
    <n v="1508"/>
  </r>
  <r>
    <x v="8"/>
    <x v="0"/>
    <n v="-12574.4"/>
    <x v="0"/>
    <s v="Social media promotions"/>
    <n v="1508"/>
  </r>
  <r>
    <x v="9"/>
    <x v="0"/>
    <n v="-37877.4"/>
    <x v="0"/>
    <s v="Social media promotions"/>
    <n v="1508"/>
  </r>
  <r>
    <x v="10"/>
    <x v="0"/>
    <n v="-45002.85"/>
    <x v="0"/>
    <s v="TV campaign"/>
    <n v="1508"/>
  </r>
  <r>
    <x v="11"/>
    <x v="0"/>
    <n v="-31799.98"/>
    <x v="0"/>
    <s v="Social media promotions"/>
    <n v="1508"/>
  </r>
  <r>
    <x v="12"/>
    <x v="0"/>
    <n v="-46130.35"/>
    <x v="0"/>
    <s v="TV campaign"/>
    <n v="1508"/>
  </r>
  <r>
    <x v="13"/>
    <x v="0"/>
    <n v="-21975.55"/>
    <x v="0"/>
    <s v="TV campaign"/>
    <n v="1508"/>
  </r>
  <r>
    <x v="14"/>
    <x v="0"/>
    <n v="-5828.89"/>
    <x v="0"/>
    <s v="Social media promotions"/>
    <n v="1508"/>
  </r>
  <r>
    <x v="15"/>
    <x v="0"/>
    <n v="-39329.14"/>
    <x v="0"/>
    <s v="Social media promotions"/>
    <n v="1508"/>
  </r>
  <r>
    <x v="16"/>
    <x v="0"/>
    <n v="-15214.55"/>
    <x v="0"/>
    <s v="Social media promotions"/>
    <n v="1508"/>
  </r>
  <r>
    <x v="17"/>
    <x v="0"/>
    <n v="-14742.4"/>
    <x v="0"/>
    <s v="TV campaign"/>
    <n v="1508"/>
  </r>
  <r>
    <x v="18"/>
    <x v="0"/>
    <n v="-15718.95"/>
    <x v="0"/>
    <s v="TV campaign"/>
    <n v="1508"/>
  </r>
  <r>
    <x v="19"/>
    <x v="0"/>
    <n v="-17656.86"/>
    <x v="0"/>
    <s v="TV campaign"/>
    <n v="1508"/>
  </r>
  <r>
    <x v="20"/>
    <x v="0"/>
    <n v="-6135.23"/>
    <x v="0"/>
    <s v="Social media promotions"/>
    <n v="1508"/>
  </r>
  <r>
    <x v="21"/>
    <x v="0"/>
    <n v="-28318.84"/>
    <x v="0"/>
    <s v="TV campaign"/>
    <n v="1508"/>
  </r>
  <r>
    <x v="22"/>
    <x v="0"/>
    <n v="-15359.47"/>
    <x v="0"/>
    <s v="Social media promotions"/>
    <n v="1508"/>
  </r>
  <r>
    <x v="23"/>
    <x v="0"/>
    <n v="-9503.6200000000008"/>
    <x v="0"/>
    <s v="Social media promotions"/>
    <n v="1508"/>
  </r>
  <r>
    <x v="0"/>
    <x v="0"/>
    <n v="-16059.62"/>
    <x v="1"/>
    <s v="Online ads"/>
    <n v="1508"/>
  </r>
  <r>
    <x v="1"/>
    <x v="0"/>
    <n v="-34038.839999999997"/>
    <x v="1"/>
    <s v="TV campaign"/>
    <n v="1508"/>
  </r>
  <r>
    <x v="2"/>
    <x v="0"/>
    <n v="-36066.85"/>
    <x v="1"/>
    <s v="Social media promotions"/>
    <n v="1508"/>
  </r>
  <r>
    <x v="3"/>
    <x v="0"/>
    <n v="-26402.99"/>
    <x v="1"/>
    <s v="Social media promotions"/>
    <n v="1508"/>
  </r>
  <r>
    <x v="4"/>
    <x v="0"/>
    <n v="-16643.919999999998"/>
    <x v="1"/>
    <s v="Social media promotions"/>
    <n v="1508"/>
  </r>
  <r>
    <x v="5"/>
    <x v="0"/>
    <n v="-17371.66"/>
    <x v="1"/>
    <s v="Social media promotions"/>
    <n v="1508"/>
  </r>
  <r>
    <x v="6"/>
    <x v="0"/>
    <n v="-14671.31"/>
    <x v="1"/>
    <s v="Social media promotions"/>
    <n v="1508"/>
  </r>
  <r>
    <x v="7"/>
    <x v="0"/>
    <n v="-9662.84"/>
    <x v="1"/>
    <s v="TV campaign"/>
    <n v="1508"/>
  </r>
  <r>
    <x v="8"/>
    <x v="0"/>
    <n v="-38615.360000000001"/>
    <x v="1"/>
    <s v="TV campaign"/>
    <n v="1508"/>
  </r>
  <r>
    <x v="9"/>
    <x v="0"/>
    <n v="-19496.55"/>
    <x v="1"/>
    <s v="Social media promotions"/>
    <n v="1508"/>
  </r>
  <r>
    <x v="10"/>
    <x v="0"/>
    <n v="-39223.96"/>
    <x v="1"/>
    <s v="TV campaign"/>
    <n v="1508"/>
  </r>
  <r>
    <x v="11"/>
    <x v="0"/>
    <n v="-33937.050000000003"/>
    <x v="1"/>
    <s v="TV campaign"/>
    <n v="1508"/>
  </r>
  <r>
    <x v="12"/>
    <x v="0"/>
    <n v="-28014.58"/>
    <x v="1"/>
    <s v="Social media promotions"/>
    <n v="1508"/>
  </r>
  <r>
    <x v="13"/>
    <x v="0"/>
    <n v="-9738.2999999999993"/>
    <x v="1"/>
    <s v="Social media promotions"/>
    <n v="1508"/>
  </r>
  <r>
    <x v="14"/>
    <x v="0"/>
    <n v="-27774.17"/>
    <x v="1"/>
    <s v="TV campaign"/>
    <n v="1508"/>
  </r>
  <r>
    <x v="15"/>
    <x v="0"/>
    <n v="-15590.75"/>
    <x v="1"/>
    <s v="Online ads"/>
    <n v="1508"/>
  </r>
  <r>
    <x v="16"/>
    <x v="0"/>
    <n v="-10477.76"/>
    <x v="1"/>
    <s v="Social media promotions"/>
    <n v="1508"/>
  </r>
  <r>
    <x v="17"/>
    <x v="0"/>
    <n v="-17068.18"/>
    <x v="1"/>
    <s v="Online ads"/>
    <n v="1508"/>
  </r>
  <r>
    <x v="18"/>
    <x v="0"/>
    <n v="-9202.5499999999993"/>
    <x v="1"/>
    <s v="TV campaign"/>
    <n v="1508"/>
  </r>
  <r>
    <x v="19"/>
    <x v="0"/>
    <n v="-13105.69"/>
    <x v="1"/>
    <s v="Social media promotions"/>
    <n v="1508"/>
  </r>
  <r>
    <x v="20"/>
    <x v="0"/>
    <n v="-34253.25"/>
    <x v="1"/>
    <s v="TV campaign"/>
    <n v="1508"/>
  </r>
  <r>
    <x v="21"/>
    <x v="0"/>
    <n v="-44306.54"/>
    <x v="1"/>
    <s v="Social media promotions"/>
    <n v="1508"/>
  </r>
  <r>
    <x v="22"/>
    <x v="0"/>
    <n v="-26549.33"/>
    <x v="1"/>
    <s v="Social media promotions"/>
    <n v="1508"/>
  </r>
  <r>
    <x v="23"/>
    <x v="0"/>
    <n v="-8878.2900000000009"/>
    <x v="1"/>
    <s v="Social media promotions"/>
    <n v="1508"/>
  </r>
  <r>
    <x v="0"/>
    <x v="1"/>
    <n v="-37989.89"/>
    <x v="0"/>
    <s v="Machinery depreciation"/>
    <n v="1049"/>
  </r>
  <r>
    <x v="1"/>
    <x v="1"/>
    <n v="-19192.2"/>
    <x v="0"/>
    <s v="IT equipment amortization"/>
    <n v="1049"/>
  </r>
  <r>
    <x v="2"/>
    <x v="1"/>
    <n v="-20230.12"/>
    <x v="0"/>
    <s v="Machinery depreciation"/>
    <n v="1049"/>
  </r>
  <r>
    <x v="3"/>
    <x v="1"/>
    <n v="-24946.86"/>
    <x v="0"/>
    <s v="Vehicle depreciation"/>
    <n v="1049"/>
  </r>
  <r>
    <x v="4"/>
    <x v="1"/>
    <n v="-8276.49"/>
    <x v="0"/>
    <s v="Machinery depreciation"/>
    <n v="1049"/>
  </r>
  <r>
    <x v="5"/>
    <x v="1"/>
    <n v="-41112.86"/>
    <x v="0"/>
    <s v="Machinery depreciation"/>
    <n v="1049"/>
  </r>
  <r>
    <x v="6"/>
    <x v="1"/>
    <n v="-26521.33"/>
    <x v="0"/>
    <s v="Machinery depreciation"/>
    <n v="1049"/>
  </r>
  <r>
    <x v="7"/>
    <x v="1"/>
    <n v="-42487.24"/>
    <x v="0"/>
    <s v="Vehicle depreciation"/>
    <n v="1049"/>
  </r>
  <r>
    <x v="8"/>
    <x v="1"/>
    <n v="-8742.17"/>
    <x v="0"/>
    <s v="IT equipment amortization"/>
    <n v="1049"/>
  </r>
  <r>
    <x v="9"/>
    <x v="1"/>
    <n v="-40966.49"/>
    <x v="0"/>
    <s v="Vehicle depreciation"/>
    <n v="1049"/>
  </r>
  <r>
    <x v="10"/>
    <x v="1"/>
    <n v="-9950.25"/>
    <x v="0"/>
    <s v="Machinery depreciation"/>
    <n v="1049"/>
  </r>
  <r>
    <x v="11"/>
    <x v="1"/>
    <n v="-40388.230000000003"/>
    <x v="0"/>
    <s v="IT equipment amortization"/>
    <n v="1049"/>
  </r>
  <r>
    <x v="12"/>
    <x v="1"/>
    <n v="-44920.87"/>
    <x v="0"/>
    <s v="Vehicle depreciation"/>
    <n v="1049"/>
  </r>
  <r>
    <x v="13"/>
    <x v="1"/>
    <n v="-30758.69"/>
    <x v="0"/>
    <s v="IT equipment amortization"/>
    <n v="1049"/>
  </r>
  <r>
    <x v="14"/>
    <x v="1"/>
    <n v="-35351.35"/>
    <x v="0"/>
    <s v="IT equipment amortization"/>
    <n v="1049"/>
  </r>
  <r>
    <x v="15"/>
    <x v="1"/>
    <n v="-22256.45"/>
    <x v="0"/>
    <s v="Machinery depreciation"/>
    <n v="1049"/>
  </r>
  <r>
    <x v="16"/>
    <x v="1"/>
    <n v="-20386.46"/>
    <x v="0"/>
    <s v="Vehicle depreciation"/>
    <n v="1049"/>
  </r>
  <r>
    <x v="17"/>
    <x v="1"/>
    <n v="-44587.94"/>
    <x v="0"/>
    <s v="IT equipment amortization"/>
    <n v="1049"/>
  </r>
  <r>
    <x v="18"/>
    <x v="1"/>
    <n v="-20841.2"/>
    <x v="0"/>
    <s v="Vehicle depreciation"/>
    <n v="1049"/>
  </r>
  <r>
    <x v="19"/>
    <x v="1"/>
    <n v="-26747.72"/>
    <x v="0"/>
    <s v="IT equipment amortization"/>
    <n v="1049"/>
  </r>
  <r>
    <x v="20"/>
    <x v="1"/>
    <n v="-15455.74"/>
    <x v="0"/>
    <s v="Machinery depreciation"/>
    <n v="1049"/>
  </r>
  <r>
    <x v="21"/>
    <x v="1"/>
    <n v="-41784.839999999997"/>
    <x v="0"/>
    <s v="IT equipment amortization"/>
    <n v="1049"/>
  </r>
  <r>
    <x v="22"/>
    <x v="1"/>
    <n v="-20611.27"/>
    <x v="0"/>
    <s v="Machinery depreciation"/>
    <n v="1049"/>
  </r>
  <r>
    <x v="23"/>
    <x v="1"/>
    <n v="-13424.08"/>
    <x v="0"/>
    <s v="Vehicle depreciation"/>
    <n v="1049"/>
  </r>
  <r>
    <x v="0"/>
    <x v="1"/>
    <n v="-20437.509999999998"/>
    <x v="1"/>
    <s v="Vehicle depreciation"/>
    <n v="1049"/>
  </r>
  <r>
    <x v="1"/>
    <x v="1"/>
    <n v="-18277.25"/>
    <x v="1"/>
    <s v="Vehicle depreciation"/>
    <n v="1049"/>
  </r>
  <r>
    <x v="2"/>
    <x v="1"/>
    <n v="-9112.91"/>
    <x v="1"/>
    <s v="Machinery depreciation"/>
    <n v="1049"/>
  </r>
  <r>
    <x v="3"/>
    <x v="1"/>
    <n v="-5635.8"/>
    <x v="1"/>
    <s v="IT equipment amortization"/>
    <n v="1049"/>
  </r>
  <r>
    <x v="4"/>
    <x v="1"/>
    <n v="-44453.24"/>
    <x v="1"/>
    <s v="IT equipment amortization"/>
    <n v="1049"/>
  </r>
  <r>
    <x v="5"/>
    <x v="1"/>
    <n v="-34648.21"/>
    <x v="1"/>
    <s v="IT equipment amortization"/>
    <n v="1049"/>
  </r>
  <r>
    <x v="6"/>
    <x v="1"/>
    <n v="-6867.99"/>
    <x v="1"/>
    <s v="IT equipment amortization"/>
    <n v="1049"/>
  </r>
  <r>
    <x v="7"/>
    <x v="1"/>
    <n v="-39247.839999999997"/>
    <x v="1"/>
    <s v="Vehicle depreciation"/>
    <n v="1049"/>
  </r>
  <r>
    <x v="8"/>
    <x v="1"/>
    <n v="-10378.719999999999"/>
    <x v="1"/>
    <s v="Vehicle depreciation"/>
    <n v="1049"/>
  </r>
  <r>
    <x v="9"/>
    <x v="1"/>
    <n v="-39944.949999999997"/>
    <x v="1"/>
    <s v="Machinery depreciation"/>
    <n v="1049"/>
  </r>
  <r>
    <x v="10"/>
    <x v="1"/>
    <n v="-27404.26"/>
    <x v="1"/>
    <s v="Machinery depreciation"/>
    <n v="1049"/>
  </r>
  <r>
    <x v="11"/>
    <x v="1"/>
    <n v="-13163.54"/>
    <x v="1"/>
    <s v="Vehicle depreciation"/>
    <n v="1049"/>
  </r>
  <r>
    <x v="12"/>
    <x v="1"/>
    <n v="-48591.11"/>
    <x v="1"/>
    <s v="IT equipment amortization"/>
    <n v="1049"/>
  </r>
  <r>
    <x v="13"/>
    <x v="1"/>
    <n v="-20021.150000000001"/>
    <x v="1"/>
    <s v="IT equipment amortization"/>
    <n v="1049"/>
  </r>
  <r>
    <x v="14"/>
    <x v="1"/>
    <n v="-48972.27"/>
    <x v="1"/>
    <s v="IT equipment amortization"/>
    <n v="1049"/>
  </r>
  <r>
    <x v="15"/>
    <x v="1"/>
    <n v="-23567.69"/>
    <x v="1"/>
    <s v="Machinery depreciation"/>
    <n v="1049"/>
  </r>
  <r>
    <x v="16"/>
    <x v="1"/>
    <n v="-24162.65"/>
    <x v="1"/>
    <s v="Machinery depreciation"/>
    <n v="1049"/>
  </r>
  <r>
    <x v="17"/>
    <x v="1"/>
    <n v="-21299.77"/>
    <x v="1"/>
    <s v="Machinery depreciation"/>
    <n v="1049"/>
  </r>
  <r>
    <x v="18"/>
    <x v="1"/>
    <n v="-25753.5"/>
    <x v="1"/>
    <s v="IT equipment amortization"/>
    <n v="1049"/>
  </r>
  <r>
    <x v="19"/>
    <x v="1"/>
    <n v="-39772.370000000003"/>
    <x v="1"/>
    <s v="IT equipment amortization"/>
    <n v="1049"/>
  </r>
  <r>
    <x v="20"/>
    <x v="1"/>
    <n v="-30307.18"/>
    <x v="1"/>
    <s v="Vehicle depreciation"/>
    <n v="1049"/>
  </r>
  <r>
    <x v="21"/>
    <x v="1"/>
    <n v="-33727.78"/>
    <x v="1"/>
    <s v="IT equipment amortization"/>
    <n v="1049"/>
  </r>
  <r>
    <x v="22"/>
    <x v="1"/>
    <n v="-19297.88"/>
    <x v="1"/>
    <s v="Machinery depreciation"/>
    <n v="1049"/>
  </r>
  <r>
    <x v="23"/>
    <x v="1"/>
    <n v="-5933.98"/>
    <x v="1"/>
    <s v="Machinery depreciation"/>
    <n v="1049"/>
  </r>
  <r>
    <x v="0"/>
    <x v="2"/>
    <n v="-36412.050000000003"/>
    <x v="0"/>
    <s v="Logistics fees"/>
    <n v="9560"/>
  </r>
  <r>
    <x v="1"/>
    <x v="2"/>
    <n v="-15382.18"/>
    <x v="0"/>
    <s v="Logistics fees"/>
    <n v="9560"/>
  </r>
  <r>
    <x v="2"/>
    <x v="2"/>
    <n v="-18688.28"/>
    <x v="0"/>
    <s v="Shipping costs"/>
    <n v="9560"/>
  </r>
  <r>
    <x v="3"/>
    <x v="2"/>
    <n v="-9478.34"/>
    <x v="0"/>
    <s v="Import duties"/>
    <n v="9560"/>
  </r>
  <r>
    <x v="4"/>
    <x v="2"/>
    <n v="-15446.67"/>
    <x v="0"/>
    <s v="Shipping costs"/>
    <n v="9560"/>
  </r>
  <r>
    <x v="5"/>
    <x v="2"/>
    <n v="-34809.31"/>
    <x v="0"/>
    <s v="Logistics fees"/>
    <n v="9560"/>
  </r>
  <r>
    <x v="6"/>
    <x v="2"/>
    <n v="-13204.55"/>
    <x v="0"/>
    <s v="Logistics fees"/>
    <n v="9560"/>
  </r>
  <r>
    <x v="7"/>
    <x v="2"/>
    <n v="-17490.169999999998"/>
    <x v="0"/>
    <s v="Import duties"/>
    <n v="9560"/>
  </r>
  <r>
    <x v="8"/>
    <x v="2"/>
    <n v="-19753.55"/>
    <x v="0"/>
    <s v="Import duties"/>
    <n v="9560"/>
  </r>
  <r>
    <x v="9"/>
    <x v="2"/>
    <n v="-22621.03"/>
    <x v="0"/>
    <s v="Logistics fees"/>
    <n v="9560"/>
  </r>
  <r>
    <x v="10"/>
    <x v="2"/>
    <n v="-41171.56"/>
    <x v="0"/>
    <s v="Import duties"/>
    <n v="9560"/>
  </r>
  <r>
    <x v="11"/>
    <x v="2"/>
    <n v="-44860.23"/>
    <x v="0"/>
    <s v="Shipping costs"/>
    <n v="9560"/>
  </r>
  <r>
    <x v="12"/>
    <x v="2"/>
    <n v="-14647.76"/>
    <x v="0"/>
    <s v="Import duties"/>
    <n v="9560"/>
  </r>
  <r>
    <x v="13"/>
    <x v="2"/>
    <n v="-29268.74"/>
    <x v="0"/>
    <s v="Shipping costs"/>
    <n v="9560"/>
  </r>
  <r>
    <x v="14"/>
    <x v="2"/>
    <n v="-41550.07"/>
    <x v="0"/>
    <s v="Shipping costs"/>
    <n v="9560"/>
  </r>
  <r>
    <x v="15"/>
    <x v="2"/>
    <n v="-13198.18"/>
    <x v="0"/>
    <s v="Import duties"/>
    <n v="9560"/>
  </r>
  <r>
    <x v="16"/>
    <x v="2"/>
    <n v="-44549.37"/>
    <x v="0"/>
    <s v="Import duties"/>
    <n v="9560"/>
  </r>
  <r>
    <x v="17"/>
    <x v="2"/>
    <n v="-25916.27"/>
    <x v="0"/>
    <s v="Import duties"/>
    <n v="9560"/>
  </r>
  <r>
    <x v="18"/>
    <x v="2"/>
    <n v="-34022.550000000003"/>
    <x v="0"/>
    <s v="Shipping costs"/>
    <n v="9560"/>
  </r>
  <r>
    <x v="19"/>
    <x v="2"/>
    <n v="-8342.6200000000008"/>
    <x v="0"/>
    <s v="Logistics fees"/>
    <n v="9560"/>
  </r>
  <r>
    <x v="20"/>
    <x v="2"/>
    <n v="-6387.26"/>
    <x v="0"/>
    <s v="Shipping costs"/>
    <n v="9560"/>
  </r>
  <r>
    <x v="21"/>
    <x v="2"/>
    <n v="-19426.150000000001"/>
    <x v="0"/>
    <s v="Import duties"/>
    <n v="9560"/>
  </r>
  <r>
    <x v="22"/>
    <x v="2"/>
    <n v="-38109.019999999997"/>
    <x v="0"/>
    <s v="Shipping costs"/>
    <n v="9560"/>
  </r>
  <r>
    <x v="23"/>
    <x v="2"/>
    <n v="-25408.93"/>
    <x v="0"/>
    <s v="Shipping costs"/>
    <n v="9560"/>
  </r>
  <r>
    <x v="0"/>
    <x v="2"/>
    <n v="-34160.51"/>
    <x v="1"/>
    <s v="Import duties"/>
    <n v="9560"/>
  </r>
  <r>
    <x v="1"/>
    <x v="2"/>
    <n v="-48180.69"/>
    <x v="1"/>
    <s v="Logistics fees"/>
    <n v="9560"/>
  </r>
  <r>
    <x v="2"/>
    <x v="2"/>
    <n v="-17512.14"/>
    <x v="1"/>
    <s v="Import duties"/>
    <n v="9560"/>
  </r>
  <r>
    <x v="3"/>
    <x v="2"/>
    <n v="-20642.29"/>
    <x v="1"/>
    <s v="Shipping costs"/>
    <n v="9560"/>
  </r>
  <r>
    <x v="4"/>
    <x v="2"/>
    <n v="-33476.43"/>
    <x v="1"/>
    <s v="Shipping costs"/>
    <n v="9560"/>
  </r>
  <r>
    <x v="5"/>
    <x v="2"/>
    <n v="-39260.92"/>
    <x v="1"/>
    <s v="Logistics fees"/>
    <n v="9560"/>
  </r>
  <r>
    <x v="6"/>
    <x v="2"/>
    <n v="-34913.629999999997"/>
    <x v="1"/>
    <s v="Shipping costs"/>
    <n v="9560"/>
  </r>
  <r>
    <x v="7"/>
    <x v="2"/>
    <n v="-20204.7"/>
    <x v="1"/>
    <s v="Logistics fees"/>
    <n v="9560"/>
  </r>
  <r>
    <x v="8"/>
    <x v="2"/>
    <n v="-42550.31"/>
    <x v="1"/>
    <s v="Logistics fees"/>
    <n v="9560"/>
  </r>
  <r>
    <x v="9"/>
    <x v="2"/>
    <n v="-32500.05"/>
    <x v="1"/>
    <s v="Import duties"/>
    <n v="9560"/>
  </r>
  <r>
    <x v="10"/>
    <x v="2"/>
    <n v="-14081.11"/>
    <x v="1"/>
    <s v="Shipping costs"/>
    <n v="9560"/>
  </r>
  <r>
    <x v="11"/>
    <x v="2"/>
    <n v="-23007.1"/>
    <x v="1"/>
    <s v="Shipping costs"/>
    <n v="9560"/>
  </r>
  <r>
    <x v="12"/>
    <x v="2"/>
    <n v="-41722.589999999997"/>
    <x v="1"/>
    <s v="Logistics fees"/>
    <n v="9560"/>
  </r>
  <r>
    <x v="13"/>
    <x v="2"/>
    <n v="-27110.93"/>
    <x v="1"/>
    <s v="Logistics fees"/>
    <n v="9560"/>
  </r>
  <r>
    <x v="14"/>
    <x v="2"/>
    <n v="-15160.85"/>
    <x v="1"/>
    <s v="Logistics fees"/>
    <n v="9560"/>
  </r>
  <r>
    <x v="15"/>
    <x v="2"/>
    <n v="-26054.12"/>
    <x v="1"/>
    <s v="Logistics fees"/>
    <n v="9560"/>
  </r>
  <r>
    <x v="16"/>
    <x v="2"/>
    <n v="-42113.41"/>
    <x v="1"/>
    <s v="Logistics fees"/>
    <n v="9560"/>
  </r>
  <r>
    <x v="17"/>
    <x v="2"/>
    <n v="-37325.14"/>
    <x v="1"/>
    <s v="Shipping costs"/>
    <n v="9560"/>
  </r>
  <r>
    <x v="18"/>
    <x v="2"/>
    <n v="-36232.14"/>
    <x v="1"/>
    <s v="Import duties"/>
    <n v="9560"/>
  </r>
  <r>
    <x v="19"/>
    <x v="2"/>
    <n v="-39287.51"/>
    <x v="1"/>
    <s v="Import duties"/>
    <n v="9560"/>
  </r>
  <r>
    <x v="20"/>
    <x v="2"/>
    <n v="-22227.34"/>
    <x v="1"/>
    <s v="Logistics fees"/>
    <n v="9560"/>
  </r>
  <r>
    <x v="21"/>
    <x v="2"/>
    <n v="-47191.22"/>
    <x v="1"/>
    <s v="Shipping costs"/>
    <n v="9560"/>
  </r>
  <r>
    <x v="22"/>
    <x v="2"/>
    <n v="-46655.87"/>
    <x v="1"/>
    <s v="Logistics fees"/>
    <n v="9560"/>
  </r>
  <r>
    <x v="23"/>
    <x v="2"/>
    <n v="-35652.080000000002"/>
    <x v="1"/>
    <s v="Import duties"/>
    <n v="9560"/>
  </r>
  <r>
    <x v="0"/>
    <x v="3"/>
    <n v="-44895.37"/>
    <x v="0"/>
    <s v="Liability insurance"/>
    <n v="8792"/>
  </r>
  <r>
    <x v="1"/>
    <x v="3"/>
    <n v="-39514.199999999997"/>
    <x v="0"/>
    <s v="Property insurance"/>
    <n v="8792"/>
  </r>
  <r>
    <x v="2"/>
    <x v="3"/>
    <n v="-6681.63"/>
    <x v="0"/>
    <s v="Health insurance premiums"/>
    <n v="8792"/>
  </r>
  <r>
    <x v="3"/>
    <x v="3"/>
    <n v="-23963.79"/>
    <x v="0"/>
    <s v="Property insurance"/>
    <n v="8792"/>
  </r>
  <r>
    <x v="4"/>
    <x v="3"/>
    <n v="-41333.51"/>
    <x v="0"/>
    <s v="Liability insurance"/>
    <n v="8792"/>
  </r>
  <r>
    <x v="5"/>
    <x v="3"/>
    <n v="-35111.089999999997"/>
    <x v="0"/>
    <s v="Liability insurance"/>
    <n v="8792"/>
  </r>
  <r>
    <x v="6"/>
    <x v="3"/>
    <n v="-15229.22"/>
    <x v="0"/>
    <s v="Liability insurance"/>
    <n v="8792"/>
  </r>
  <r>
    <x v="7"/>
    <x v="3"/>
    <n v="-24189.27"/>
    <x v="0"/>
    <s v="Health insurance premiums"/>
    <n v="8792"/>
  </r>
  <r>
    <x v="8"/>
    <x v="3"/>
    <n v="-28677.91"/>
    <x v="0"/>
    <s v="Liability insurance"/>
    <n v="8792"/>
  </r>
  <r>
    <x v="9"/>
    <x v="3"/>
    <n v="-44967.65"/>
    <x v="0"/>
    <s v="Property insurance"/>
    <n v="8792"/>
  </r>
  <r>
    <x v="10"/>
    <x v="3"/>
    <n v="-44291.17"/>
    <x v="0"/>
    <s v="Property insurance"/>
    <n v="8792"/>
  </r>
  <r>
    <x v="11"/>
    <x v="3"/>
    <n v="-12381.47"/>
    <x v="0"/>
    <s v="Property insurance"/>
    <n v="8792"/>
  </r>
  <r>
    <x v="12"/>
    <x v="3"/>
    <n v="-27074.45"/>
    <x v="0"/>
    <s v="Property insurance"/>
    <n v="8792"/>
  </r>
  <r>
    <x v="13"/>
    <x v="3"/>
    <n v="-23605.94"/>
    <x v="0"/>
    <s v="Property insurance"/>
    <n v="8792"/>
  </r>
  <r>
    <x v="14"/>
    <x v="3"/>
    <n v="-8990.16"/>
    <x v="0"/>
    <s v="Property insurance"/>
    <n v="8792"/>
  </r>
  <r>
    <x v="15"/>
    <x v="3"/>
    <n v="-20748.38"/>
    <x v="0"/>
    <s v="Property insurance"/>
    <n v="8792"/>
  </r>
  <r>
    <x v="16"/>
    <x v="3"/>
    <n v="-20477.21"/>
    <x v="0"/>
    <s v="Liability insurance"/>
    <n v="8792"/>
  </r>
  <r>
    <x v="17"/>
    <x v="3"/>
    <n v="-18850.04"/>
    <x v="0"/>
    <s v="Liability insurance"/>
    <n v="8792"/>
  </r>
  <r>
    <x v="18"/>
    <x v="3"/>
    <n v="-44653.46"/>
    <x v="0"/>
    <s v="Property insurance"/>
    <n v="8792"/>
  </r>
  <r>
    <x v="19"/>
    <x v="3"/>
    <n v="-14461.89"/>
    <x v="0"/>
    <s v="Health insurance premiums"/>
    <n v="8792"/>
  </r>
  <r>
    <x v="20"/>
    <x v="3"/>
    <n v="-44165.49"/>
    <x v="0"/>
    <s v="Health insurance premiums"/>
    <n v="8792"/>
  </r>
  <r>
    <x v="21"/>
    <x v="3"/>
    <n v="-47872.2"/>
    <x v="0"/>
    <s v="Property insurance"/>
    <n v="8792"/>
  </r>
  <r>
    <x v="22"/>
    <x v="3"/>
    <n v="-43437.63"/>
    <x v="0"/>
    <s v="Liability insurance"/>
    <n v="8792"/>
  </r>
  <r>
    <x v="23"/>
    <x v="3"/>
    <n v="-45440.160000000003"/>
    <x v="0"/>
    <s v="Liability insurance"/>
    <n v="8792"/>
  </r>
  <r>
    <x v="0"/>
    <x v="3"/>
    <n v="-5670.03"/>
    <x v="1"/>
    <s v="Health insurance premiums"/>
    <n v="8792"/>
  </r>
  <r>
    <x v="1"/>
    <x v="3"/>
    <n v="-32741.93"/>
    <x v="1"/>
    <s v="Property insurance"/>
    <n v="8792"/>
  </r>
  <r>
    <x v="2"/>
    <x v="3"/>
    <n v="-5736.86"/>
    <x v="1"/>
    <s v="Liability insurance"/>
    <n v="8792"/>
  </r>
  <r>
    <x v="3"/>
    <x v="3"/>
    <n v="-8145.8"/>
    <x v="1"/>
    <s v="Property insurance"/>
    <n v="8792"/>
  </r>
  <r>
    <x v="4"/>
    <x v="3"/>
    <n v="-14756.41"/>
    <x v="1"/>
    <s v="Liability insurance"/>
    <n v="8792"/>
  </r>
  <r>
    <x v="5"/>
    <x v="3"/>
    <n v="-35230.82"/>
    <x v="1"/>
    <s v="Health insurance premiums"/>
    <n v="8792"/>
  </r>
  <r>
    <x v="6"/>
    <x v="3"/>
    <n v="-20826.759999999998"/>
    <x v="1"/>
    <s v="Property insurance"/>
    <n v="8792"/>
  </r>
  <r>
    <x v="7"/>
    <x v="3"/>
    <n v="-33192.629999999997"/>
    <x v="1"/>
    <s v="Health insurance premiums"/>
    <n v="8792"/>
  </r>
  <r>
    <x v="8"/>
    <x v="3"/>
    <n v="-7365.23"/>
    <x v="1"/>
    <s v="Health insurance premiums"/>
    <n v="8792"/>
  </r>
  <r>
    <x v="9"/>
    <x v="3"/>
    <n v="-21674.36"/>
    <x v="1"/>
    <s v="Health insurance premiums"/>
    <n v="8792"/>
  </r>
  <r>
    <x v="10"/>
    <x v="3"/>
    <n v="-11912.77"/>
    <x v="1"/>
    <s v="Liability insurance"/>
    <n v="8792"/>
  </r>
  <r>
    <x v="11"/>
    <x v="3"/>
    <n v="-33896.019999999997"/>
    <x v="1"/>
    <s v="Health insurance premiums"/>
    <n v="8792"/>
  </r>
  <r>
    <x v="12"/>
    <x v="3"/>
    <n v="-15176.74"/>
    <x v="1"/>
    <s v="Property insurance"/>
    <n v="8792"/>
  </r>
  <r>
    <x v="13"/>
    <x v="3"/>
    <n v="-26081.53"/>
    <x v="1"/>
    <s v="Property insurance"/>
    <n v="8792"/>
  </r>
  <r>
    <x v="14"/>
    <x v="3"/>
    <n v="-45820.49"/>
    <x v="1"/>
    <s v="Health insurance premiums"/>
    <n v="8792"/>
  </r>
  <r>
    <x v="15"/>
    <x v="3"/>
    <n v="-7848.38"/>
    <x v="1"/>
    <s v="Liability insurance"/>
    <n v="8792"/>
  </r>
  <r>
    <x v="16"/>
    <x v="3"/>
    <n v="-35672.959999999999"/>
    <x v="1"/>
    <s v="Property insurance"/>
    <n v="8792"/>
  </r>
  <r>
    <x v="17"/>
    <x v="3"/>
    <n v="-10053.51"/>
    <x v="1"/>
    <s v="Property insurance"/>
    <n v="8792"/>
  </r>
  <r>
    <x v="18"/>
    <x v="3"/>
    <n v="-42659.41"/>
    <x v="1"/>
    <s v="Health insurance premiums"/>
    <n v="8792"/>
  </r>
  <r>
    <x v="19"/>
    <x v="3"/>
    <n v="-13429.19"/>
    <x v="1"/>
    <s v="Property insurance"/>
    <n v="8792"/>
  </r>
  <r>
    <x v="20"/>
    <x v="3"/>
    <n v="-44866.61"/>
    <x v="1"/>
    <s v="Liability insurance"/>
    <n v="8792"/>
  </r>
  <r>
    <x v="21"/>
    <x v="3"/>
    <n v="-26233.18"/>
    <x v="1"/>
    <s v="Property insurance"/>
    <n v="8792"/>
  </r>
  <r>
    <x v="22"/>
    <x v="3"/>
    <n v="-9376.5400000000009"/>
    <x v="1"/>
    <s v="Property insurance"/>
    <n v="8792"/>
  </r>
  <r>
    <x v="23"/>
    <x v="3"/>
    <n v="-6191.57"/>
    <x v="1"/>
    <s v="Property insurance"/>
    <n v="8792"/>
  </r>
  <r>
    <x v="0"/>
    <x v="4"/>
    <n v="-4943.2700000000004"/>
    <x v="0"/>
    <s v="Credit card fees"/>
    <n v="1634"/>
  </r>
  <r>
    <x v="1"/>
    <x v="4"/>
    <n v="-3651.27"/>
    <x v="0"/>
    <s v="Bank charges"/>
    <n v="1634"/>
  </r>
  <r>
    <x v="2"/>
    <x v="4"/>
    <n v="-4702.04"/>
    <x v="0"/>
    <s v="Credit card fees"/>
    <n v="1634"/>
  </r>
  <r>
    <x v="3"/>
    <x v="4"/>
    <n v="-1412.92"/>
    <x v="0"/>
    <s v="Loan interest"/>
    <n v="1634"/>
  </r>
  <r>
    <x v="4"/>
    <x v="4"/>
    <n v="-3715.51"/>
    <x v="0"/>
    <s v="Bank charges"/>
    <n v="1634"/>
  </r>
  <r>
    <x v="5"/>
    <x v="4"/>
    <n v="-2240.7800000000002"/>
    <x v="0"/>
    <s v="Credit card fees"/>
    <n v="1634"/>
  </r>
  <r>
    <x v="6"/>
    <x v="4"/>
    <n v="-3708.06"/>
    <x v="0"/>
    <s v="Credit card fees"/>
    <n v="1634"/>
  </r>
  <r>
    <x v="7"/>
    <x v="4"/>
    <n v="-2916.68"/>
    <x v="0"/>
    <s v="Loan interest"/>
    <n v="1634"/>
  </r>
  <r>
    <x v="8"/>
    <x v="4"/>
    <n v="-3747.72"/>
    <x v="0"/>
    <s v="Loan interest"/>
    <n v="1634"/>
  </r>
  <r>
    <x v="9"/>
    <x v="4"/>
    <n v="-3545.28"/>
    <x v="0"/>
    <s v="Bank charges"/>
    <n v="1634"/>
  </r>
  <r>
    <x v="10"/>
    <x v="4"/>
    <n v="-4015.9"/>
    <x v="0"/>
    <s v="Bank charges"/>
    <n v="1634"/>
  </r>
  <r>
    <x v="11"/>
    <x v="4"/>
    <n v="-1198.48"/>
    <x v="0"/>
    <s v="Loan interest"/>
    <n v="1634"/>
  </r>
  <r>
    <x v="12"/>
    <x v="4"/>
    <n v="-3949.94"/>
    <x v="0"/>
    <s v="Credit card fees"/>
    <n v="1634"/>
  </r>
  <r>
    <x v="13"/>
    <x v="4"/>
    <n v="-4561.49"/>
    <x v="0"/>
    <s v="Credit card fees"/>
    <n v="1634"/>
  </r>
  <r>
    <x v="14"/>
    <x v="4"/>
    <n v="-2034.4"/>
    <x v="0"/>
    <s v="Bank charges"/>
    <n v="1634"/>
  </r>
  <r>
    <x v="15"/>
    <x v="4"/>
    <n v="-2415.2199999999998"/>
    <x v="0"/>
    <s v="Credit card fees"/>
    <n v="1634"/>
  </r>
  <r>
    <x v="16"/>
    <x v="4"/>
    <n v="-3564.1"/>
    <x v="0"/>
    <s v="Credit card fees"/>
    <n v="1634"/>
  </r>
  <r>
    <x v="17"/>
    <x v="4"/>
    <n v="-3334.62"/>
    <x v="0"/>
    <s v="Bank charges"/>
    <n v="1634"/>
  </r>
  <r>
    <x v="18"/>
    <x v="4"/>
    <n v="-4946.07"/>
    <x v="0"/>
    <s v="Loan interest"/>
    <n v="1634"/>
  </r>
  <r>
    <x v="19"/>
    <x v="4"/>
    <n v="-1693.46"/>
    <x v="0"/>
    <s v="Bank charges"/>
    <n v="1634"/>
  </r>
  <r>
    <x v="20"/>
    <x v="4"/>
    <n v="-4176.18"/>
    <x v="0"/>
    <s v="Credit card fees"/>
    <n v="1634"/>
  </r>
  <r>
    <x v="21"/>
    <x v="4"/>
    <n v="-2803.29"/>
    <x v="0"/>
    <s v="Bank charges"/>
    <n v="1634"/>
  </r>
  <r>
    <x v="22"/>
    <x v="4"/>
    <n v="-2659.08"/>
    <x v="0"/>
    <s v="Credit card fees"/>
    <n v="1634"/>
  </r>
  <r>
    <x v="23"/>
    <x v="4"/>
    <n v="-1120.81"/>
    <x v="0"/>
    <s v="Loan interest"/>
    <n v="1634"/>
  </r>
  <r>
    <x v="0"/>
    <x v="4"/>
    <n v="-2148.61"/>
    <x v="1"/>
    <s v="Bank charges"/>
    <n v="1634"/>
  </r>
  <r>
    <x v="1"/>
    <x v="4"/>
    <n v="-4212.4399999999996"/>
    <x v="1"/>
    <s v="Bank charges"/>
    <n v="1634"/>
  </r>
  <r>
    <x v="2"/>
    <x v="4"/>
    <n v="-3253.48"/>
    <x v="1"/>
    <s v="Loan interest"/>
    <n v="1634"/>
  </r>
  <r>
    <x v="3"/>
    <x v="4"/>
    <n v="-4979.9799999999996"/>
    <x v="1"/>
    <s v="Credit card fees"/>
    <n v="1634"/>
  </r>
  <r>
    <x v="4"/>
    <x v="4"/>
    <n v="-3287.59"/>
    <x v="1"/>
    <s v="Credit card fees"/>
    <n v="1634"/>
  </r>
  <r>
    <x v="5"/>
    <x v="4"/>
    <n v="-4298.13"/>
    <x v="1"/>
    <s v="Credit card fees"/>
    <n v="1634"/>
  </r>
  <r>
    <x v="6"/>
    <x v="4"/>
    <n v="-3849.66"/>
    <x v="1"/>
    <s v="Bank charges"/>
    <n v="1634"/>
  </r>
  <r>
    <x v="7"/>
    <x v="4"/>
    <n v="-1281.52"/>
    <x v="1"/>
    <s v="Credit card fees"/>
    <n v="1634"/>
  </r>
  <r>
    <x v="8"/>
    <x v="4"/>
    <n v="-1903.27"/>
    <x v="1"/>
    <s v="Credit card fees"/>
    <n v="1634"/>
  </r>
  <r>
    <x v="9"/>
    <x v="4"/>
    <n v="-4776.66"/>
    <x v="1"/>
    <s v="Credit card fees"/>
    <n v="1634"/>
  </r>
  <r>
    <x v="10"/>
    <x v="4"/>
    <n v="-3502.7"/>
    <x v="1"/>
    <s v="Loan interest"/>
    <n v="1634"/>
  </r>
  <r>
    <x v="11"/>
    <x v="4"/>
    <n v="-2628.41"/>
    <x v="1"/>
    <s v="Loan interest"/>
    <n v="1634"/>
  </r>
  <r>
    <x v="12"/>
    <x v="4"/>
    <n v="-2457.12"/>
    <x v="1"/>
    <s v="Bank charges"/>
    <n v="1634"/>
  </r>
  <r>
    <x v="13"/>
    <x v="4"/>
    <n v="-4449.75"/>
    <x v="1"/>
    <s v="Loan interest"/>
    <n v="1634"/>
  </r>
  <r>
    <x v="14"/>
    <x v="4"/>
    <n v="-4013.82"/>
    <x v="1"/>
    <s v="Bank charges"/>
    <n v="1634"/>
  </r>
  <r>
    <x v="15"/>
    <x v="4"/>
    <n v="-1544.08"/>
    <x v="1"/>
    <s v="Credit card fees"/>
    <n v="1634"/>
  </r>
  <r>
    <x v="16"/>
    <x v="4"/>
    <n v="-1097.78"/>
    <x v="1"/>
    <s v="Bank charges"/>
    <n v="1634"/>
  </r>
  <r>
    <x v="17"/>
    <x v="4"/>
    <n v="-3155.75"/>
    <x v="1"/>
    <s v="Credit card fees"/>
    <n v="1634"/>
  </r>
  <r>
    <x v="18"/>
    <x v="4"/>
    <n v="-3013.06"/>
    <x v="1"/>
    <s v="Bank charges"/>
    <n v="1634"/>
  </r>
  <r>
    <x v="19"/>
    <x v="4"/>
    <n v="-1088.46"/>
    <x v="1"/>
    <s v="Bank charges"/>
    <n v="1634"/>
  </r>
  <r>
    <x v="20"/>
    <x v="4"/>
    <n v="-4549.1499999999996"/>
    <x v="1"/>
    <s v="Bank charges"/>
    <n v="1634"/>
  </r>
  <r>
    <x v="21"/>
    <x v="4"/>
    <n v="-2896.41"/>
    <x v="1"/>
    <s v="Bank charges"/>
    <n v="1634"/>
  </r>
  <r>
    <x v="22"/>
    <x v="4"/>
    <n v="-3576.53"/>
    <x v="1"/>
    <s v="Loan interest"/>
    <n v="1634"/>
  </r>
  <r>
    <x v="23"/>
    <x v="4"/>
    <n v="-1983.67"/>
    <x v="1"/>
    <s v="Credit card fees"/>
    <n v="1634"/>
  </r>
  <r>
    <x v="0"/>
    <x v="5"/>
    <n v="311.77"/>
    <x v="0"/>
    <s v="Bank interest received"/>
    <n v="6655"/>
  </r>
  <r>
    <x v="1"/>
    <x v="5"/>
    <n v="1579.5"/>
    <x v="0"/>
    <s v="Dividend income"/>
    <n v="6655"/>
  </r>
  <r>
    <x v="2"/>
    <x v="5"/>
    <n v="1879.31"/>
    <x v="0"/>
    <s v="Investment returns"/>
    <n v="6655"/>
  </r>
  <r>
    <x v="3"/>
    <x v="5"/>
    <n v="1744.72"/>
    <x v="0"/>
    <s v="Bank interest received"/>
    <n v="6655"/>
  </r>
  <r>
    <x v="4"/>
    <x v="5"/>
    <n v="382.26"/>
    <x v="0"/>
    <s v="Bank interest received"/>
    <n v="6655"/>
  </r>
  <r>
    <x v="5"/>
    <x v="5"/>
    <n v="1840.95"/>
    <x v="0"/>
    <s v="Investment returns"/>
    <n v="6655"/>
  </r>
  <r>
    <x v="6"/>
    <x v="5"/>
    <n v="1552.89"/>
    <x v="0"/>
    <s v="Bank interest received"/>
    <n v="6655"/>
  </r>
  <r>
    <x v="7"/>
    <x v="5"/>
    <n v="1401.4"/>
    <x v="0"/>
    <s v="Bank interest received"/>
    <n v="6655"/>
  </r>
  <r>
    <x v="8"/>
    <x v="5"/>
    <n v="965.98"/>
    <x v="0"/>
    <s v="Bank interest received"/>
    <n v="6655"/>
  </r>
  <r>
    <x v="9"/>
    <x v="5"/>
    <n v="832.15"/>
    <x v="0"/>
    <s v="Bank interest received"/>
    <n v="6655"/>
  </r>
  <r>
    <x v="10"/>
    <x v="5"/>
    <n v="972.98"/>
    <x v="0"/>
    <s v="Investment returns"/>
    <n v="6655"/>
  </r>
  <r>
    <x v="11"/>
    <x v="5"/>
    <n v="903.95"/>
    <x v="0"/>
    <s v="Investment returns"/>
    <n v="6655"/>
  </r>
  <r>
    <x v="12"/>
    <x v="5"/>
    <n v="1784.91"/>
    <x v="0"/>
    <s v="Bank interest received"/>
    <n v="6655"/>
  </r>
  <r>
    <x v="13"/>
    <x v="5"/>
    <n v="233.3"/>
    <x v="0"/>
    <s v="Bank interest received"/>
    <n v="6655"/>
  </r>
  <r>
    <x v="14"/>
    <x v="5"/>
    <n v="1745.7"/>
    <x v="0"/>
    <s v="Dividend income"/>
    <n v="6655"/>
  </r>
  <r>
    <x v="15"/>
    <x v="5"/>
    <n v="224.55"/>
    <x v="0"/>
    <s v="Investment returns"/>
    <n v="6655"/>
  </r>
  <r>
    <x v="16"/>
    <x v="5"/>
    <n v="1782.61"/>
    <x v="0"/>
    <s v="Investment returns"/>
    <n v="6655"/>
  </r>
  <r>
    <x v="17"/>
    <x v="5"/>
    <n v="411.64"/>
    <x v="0"/>
    <s v="Investment returns"/>
    <n v="6655"/>
  </r>
  <r>
    <x v="18"/>
    <x v="5"/>
    <n v="1991.58"/>
    <x v="0"/>
    <s v="Dividend income"/>
    <n v="6655"/>
  </r>
  <r>
    <x v="19"/>
    <x v="5"/>
    <n v="686.78"/>
    <x v="0"/>
    <s v="Dividend income"/>
    <n v="6655"/>
  </r>
  <r>
    <x v="20"/>
    <x v="5"/>
    <n v="770.88"/>
    <x v="0"/>
    <s v="Bank interest received"/>
    <n v="6655"/>
  </r>
  <r>
    <x v="21"/>
    <x v="5"/>
    <n v="752.07"/>
    <x v="0"/>
    <s v="Investment returns"/>
    <n v="6655"/>
  </r>
  <r>
    <x v="22"/>
    <x v="5"/>
    <n v="735.73"/>
    <x v="0"/>
    <s v="Bank interest received"/>
    <n v="6655"/>
  </r>
  <r>
    <x v="23"/>
    <x v="5"/>
    <n v="1359.72"/>
    <x v="0"/>
    <s v="Bank interest received"/>
    <n v="6655"/>
  </r>
  <r>
    <x v="0"/>
    <x v="5"/>
    <n v="894.03"/>
    <x v="1"/>
    <s v="Investment returns"/>
    <n v="6655"/>
  </r>
  <r>
    <x v="1"/>
    <x v="5"/>
    <n v="404.18"/>
    <x v="1"/>
    <s v="Bank interest received"/>
    <n v="6655"/>
  </r>
  <r>
    <x v="2"/>
    <x v="5"/>
    <n v="326.75"/>
    <x v="1"/>
    <s v="Dividend income"/>
    <n v="6655"/>
  </r>
  <r>
    <x v="3"/>
    <x v="5"/>
    <n v="511.55"/>
    <x v="1"/>
    <s v="Investment returns"/>
    <n v="6655"/>
  </r>
  <r>
    <x v="4"/>
    <x v="5"/>
    <n v="1754.97"/>
    <x v="1"/>
    <s v="Bank interest received"/>
    <n v="6655"/>
  </r>
  <r>
    <x v="5"/>
    <x v="5"/>
    <n v="952.51"/>
    <x v="1"/>
    <s v="Investment returns"/>
    <n v="6655"/>
  </r>
  <r>
    <x v="6"/>
    <x v="5"/>
    <n v="261.86"/>
    <x v="1"/>
    <s v="Investment returns"/>
    <n v="6655"/>
  </r>
  <r>
    <x v="7"/>
    <x v="5"/>
    <n v="1026.19"/>
    <x v="1"/>
    <s v="Dividend income"/>
    <n v="6655"/>
  </r>
  <r>
    <x v="8"/>
    <x v="5"/>
    <n v="533.11"/>
    <x v="1"/>
    <s v="Dividend income"/>
    <n v="6655"/>
  </r>
  <r>
    <x v="9"/>
    <x v="5"/>
    <n v="520.53"/>
    <x v="1"/>
    <s v="Investment returns"/>
    <n v="6655"/>
  </r>
  <r>
    <x v="10"/>
    <x v="5"/>
    <n v="231.98"/>
    <x v="1"/>
    <s v="Investment returns"/>
    <n v="6655"/>
  </r>
  <r>
    <x v="11"/>
    <x v="5"/>
    <n v="879.92"/>
    <x v="1"/>
    <s v="Dividend income"/>
    <n v="6655"/>
  </r>
  <r>
    <x v="12"/>
    <x v="5"/>
    <n v="617.59"/>
    <x v="1"/>
    <s v="Investment returns"/>
    <n v="6655"/>
  </r>
  <r>
    <x v="13"/>
    <x v="5"/>
    <n v="451.35"/>
    <x v="1"/>
    <s v="Bank interest received"/>
    <n v="6655"/>
  </r>
  <r>
    <x v="14"/>
    <x v="5"/>
    <n v="482.76"/>
    <x v="1"/>
    <s v="Dividend income"/>
    <n v="6655"/>
  </r>
  <r>
    <x v="15"/>
    <x v="5"/>
    <n v="258.02999999999997"/>
    <x v="1"/>
    <s v="Dividend income"/>
    <n v="6655"/>
  </r>
  <r>
    <x v="16"/>
    <x v="5"/>
    <n v="1705.67"/>
    <x v="1"/>
    <s v="Dividend income"/>
    <n v="6655"/>
  </r>
  <r>
    <x v="17"/>
    <x v="5"/>
    <n v="600.83000000000004"/>
    <x v="1"/>
    <s v="Dividend income"/>
    <n v="6655"/>
  </r>
  <r>
    <x v="18"/>
    <x v="5"/>
    <n v="707.99"/>
    <x v="1"/>
    <s v="Bank interest received"/>
    <n v="6655"/>
  </r>
  <r>
    <x v="19"/>
    <x v="5"/>
    <n v="932.08"/>
    <x v="1"/>
    <s v="Bank interest received"/>
    <n v="6655"/>
  </r>
  <r>
    <x v="20"/>
    <x v="5"/>
    <n v="296.5"/>
    <x v="1"/>
    <s v="Dividend income"/>
    <n v="6655"/>
  </r>
  <r>
    <x v="21"/>
    <x v="5"/>
    <n v="1741.93"/>
    <x v="1"/>
    <s v="Investment returns"/>
    <n v="6655"/>
  </r>
  <r>
    <x v="22"/>
    <x v="5"/>
    <n v="1511.51"/>
    <x v="1"/>
    <s v="Investment returns"/>
    <n v="6655"/>
  </r>
  <r>
    <x v="23"/>
    <x v="5"/>
    <n v="1282.1400000000001"/>
    <x v="1"/>
    <s v="Bank interest received"/>
    <n v="6655"/>
  </r>
  <r>
    <x v="0"/>
    <x v="6"/>
    <n v="-28075.68"/>
    <x v="0"/>
    <s v="Temporary staff wages"/>
    <n v="6208"/>
  </r>
  <r>
    <x v="1"/>
    <x v="6"/>
    <n v="-10121.65"/>
    <x v="0"/>
    <s v="Outsourced work"/>
    <n v="6208"/>
  </r>
  <r>
    <x v="2"/>
    <x v="6"/>
    <n v="-13493.11"/>
    <x v="0"/>
    <s v="Freelancer costs"/>
    <n v="6208"/>
  </r>
  <r>
    <x v="3"/>
    <x v="6"/>
    <n v="-17582.009999999998"/>
    <x v="0"/>
    <s v="Temporary staff wages"/>
    <n v="6208"/>
  </r>
  <r>
    <x v="4"/>
    <x v="6"/>
    <n v="-16228.98"/>
    <x v="0"/>
    <s v="Freelancer costs"/>
    <n v="6208"/>
  </r>
  <r>
    <x v="5"/>
    <x v="6"/>
    <n v="-9239.15"/>
    <x v="0"/>
    <s v="Temporary staff wages"/>
    <n v="6208"/>
  </r>
  <r>
    <x v="6"/>
    <x v="6"/>
    <n v="-6579.38"/>
    <x v="0"/>
    <s v="Temporary staff wages"/>
    <n v="6208"/>
  </r>
  <r>
    <x v="7"/>
    <x v="6"/>
    <n v="-46522.63"/>
    <x v="0"/>
    <s v="Outsourced work"/>
    <n v="6208"/>
  </r>
  <r>
    <x v="8"/>
    <x v="6"/>
    <n v="-30142.65"/>
    <x v="0"/>
    <s v="Freelancer costs"/>
    <n v="6208"/>
  </r>
  <r>
    <x v="9"/>
    <x v="6"/>
    <n v="-6353.43"/>
    <x v="0"/>
    <s v="Outsourced work"/>
    <n v="6208"/>
  </r>
  <r>
    <x v="10"/>
    <x v="6"/>
    <n v="-20898.88"/>
    <x v="0"/>
    <s v="Freelancer costs"/>
    <n v="6208"/>
  </r>
  <r>
    <x v="11"/>
    <x v="6"/>
    <n v="-43403.56"/>
    <x v="0"/>
    <s v="Temporary staff wages"/>
    <n v="6208"/>
  </r>
  <r>
    <x v="12"/>
    <x v="6"/>
    <n v="-30523.46"/>
    <x v="0"/>
    <s v="Freelancer costs"/>
    <n v="6208"/>
  </r>
  <r>
    <x v="13"/>
    <x v="6"/>
    <n v="-27426.52"/>
    <x v="0"/>
    <s v="Temporary staff wages"/>
    <n v="6208"/>
  </r>
  <r>
    <x v="14"/>
    <x v="6"/>
    <n v="-43439.83"/>
    <x v="0"/>
    <s v="Freelancer costs"/>
    <n v="6208"/>
  </r>
  <r>
    <x v="15"/>
    <x v="6"/>
    <n v="-10370.4"/>
    <x v="0"/>
    <s v="Freelancer costs"/>
    <n v="6208"/>
  </r>
  <r>
    <x v="16"/>
    <x v="6"/>
    <n v="-16376.7"/>
    <x v="0"/>
    <s v="Temporary staff wages"/>
    <n v="6208"/>
  </r>
  <r>
    <x v="17"/>
    <x v="6"/>
    <n v="-17477.03"/>
    <x v="0"/>
    <s v="Temporary staff wages"/>
    <n v="6208"/>
  </r>
  <r>
    <x v="18"/>
    <x v="6"/>
    <n v="-5394.66"/>
    <x v="0"/>
    <s v="Temporary staff wages"/>
    <n v="6208"/>
  </r>
  <r>
    <x v="19"/>
    <x v="6"/>
    <n v="-35899.769999999997"/>
    <x v="0"/>
    <s v="Outsourced work"/>
    <n v="6208"/>
  </r>
  <r>
    <x v="20"/>
    <x v="6"/>
    <n v="-31965.19"/>
    <x v="0"/>
    <s v="Temporary staff wages"/>
    <n v="6208"/>
  </r>
  <r>
    <x v="21"/>
    <x v="6"/>
    <n v="-25733"/>
    <x v="0"/>
    <s v="Freelancer costs"/>
    <n v="6208"/>
  </r>
  <r>
    <x v="22"/>
    <x v="6"/>
    <n v="-47187.79"/>
    <x v="0"/>
    <s v="Temporary staff wages"/>
    <n v="6208"/>
  </r>
  <r>
    <x v="23"/>
    <x v="6"/>
    <n v="-23098.1"/>
    <x v="0"/>
    <s v="Outsourced work"/>
    <n v="6208"/>
  </r>
  <r>
    <x v="0"/>
    <x v="6"/>
    <n v="-23189.91"/>
    <x v="1"/>
    <s v="Outsourced work"/>
    <n v="6208"/>
  </r>
  <r>
    <x v="1"/>
    <x v="6"/>
    <n v="-9885.7999999999993"/>
    <x v="1"/>
    <s v="Temporary staff wages"/>
    <n v="6208"/>
  </r>
  <r>
    <x v="2"/>
    <x v="6"/>
    <n v="-22302.720000000001"/>
    <x v="1"/>
    <s v="Temporary staff wages"/>
    <n v="6208"/>
  </r>
  <r>
    <x v="3"/>
    <x v="6"/>
    <n v="-5203.59"/>
    <x v="1"/>
    <s v="Temporary staff wages"/>
    <n v="6208"/>
  </r>
  <r>
    <x v="4"/>
    <x v="6"/>
    <n v="-8182.65"/>
    <x v="1"/>
    <s v="Temporary staff wages"/>
    <n v="6208"/>
  </r>
  <r>
    <x v="5"/>
    <x v="6"/>
    <n v="-46422.84"/>
    <x v="1"/>
    <s v="Outsourced work"/>
    <n v="6208"/>
  </r>
  <r>
    <x v="6"/>
    <x v="6"/>
    <n v="-12258.33"/>
    <x v="1"/>
    <s v="Outsourced work"/>
    <n v="6208"/>
  </r>
  <r>
    <x v="7"/>
    <x v="6"/>
    <n v="-15299.48"/>
    <x v="1"/>
    <s v="Outsourced work"/>
    <n v="6208"/>
  </r>
  <r>
    <x v="8"/>
    <x v="6"/>
    <n v="-22762.74"/>
    <x v="1"/>
    <s v="Temporary staff wages"/>
    <n v="6208"/>
  </r>
  <r>
    <x v="9"/>
    <x v="6"/>
    <n v="-29629.96"/>
    <x v="1"/>
    <s v="Temporary staff wages"/>
    <n v="6208"/>
  </r>
  <r>
    <x v="10"/>
    <x v="6"/>
    <n v="-30102.66"/>
    <x v="1"/>
    <s v="Temporary staff wages"/>
    <n v="6208"/>
  </r>
  <r>
    <x v="11"/>
    <x v="6"/>
    <n v="-28851.17"/>
    <x v="1"/>
    <s v="Temporary staff wages"/>
    <n v="6208"/>
  </r>
  <r>
    <x v="12"/>
    <x v="6"/>
    <n v="-45667.360000000001"/>
    <x v="1"/>
    <s v="Freelancer costs"/>
    <n v="6208"/>
  </r>
  <r>
    <x v="13"/>
    <x v="6"/>
    <n v="-8289.89"/>
    <x v="1"/>
    <s v="Temporary staff wages"/>
    <n v="6208"/>
  </r>
  <r>
    <x v="14"/>
    <x v="6"/>
    <n v="-48744.83"/>
    <x v="1"/>
    <s v="Freelancer costs"/>
    <n v="6208"/>
  </r>
  <r>
    <x v="15"/>
    <x v="6"/>
    <n v="-19659.14"/>
    <x v="1"/>
    <s v="Outsourced work"/>
    <n v="6208"/>
  </r>
  <r>
    <x v="16"/>
    <x v="6"/>
    <n v="-44484.75"/>
    <x v="1"/>
    <s v="Freelancer costs"/>
    <n v="6208"/>
  </r>
  <r>
    <x v="17"/>
    <x v="6"/>
    <n v="-36612.800000000003"/>
    <x v="1"/>
    <s v="Outsourced work"/>
    <n v="6208"/>
  </r>
  <r>
    <x v="18"/>
    <x v="6"/>
    <n v="-19704.810000000001"/>
    <x v="1"/>
    <s v="Temporary staff wages"/>
    <n v="6208"/>
  </r>
  <r>
    <x v="19"/>
    <x v="6"/>
    <n v="-42930.74"/>
    <x v="1"/>
    <s v="Outsourced work"/>
    <n v="6208"/>
  </r>
  <r>
    <x v="20"/>
    <x v="6"/>
    <n v="-20838.73"/>
    <x v="1"/>
    <s v="Freelancer costs"/>
    <n v="6208"/>
  </r>
  <r>
    <x v="21"/>
    <x v="6"/>
    <n v="-23401.52"/>
    <x v="1"/>
    <s v="Freelancer costs"/>
    <n v="6208"/>
  </r>
  <r>
    <x v="22"/>
    <x v="6"/>
    <n v="-23275.11"/>
    <x v="1"/>
    <s v="Outsourced work"/>
    <n v="6208"/>
  </r>
  <r>
    <x v="23"/>
    <x v="6"/>
    <n v="-20084.830000000002"/>
    <x v="1"/>
    <s v="Outsourced work"/>
    <n v="6208"/>
  </r>
  <r>
    <x v="0"/>
    <x v="7"/>
    <n v="-37301.730000000003"/>
    <x v="0"/>
    <s v="Inventory replenishment"/>
    <n v="3394"/>
  </r>
  <r>
    <x v="1"/>
    <x v="7"/>
    <n v="-29852.28"/>
    <x v="0"/>
    <s v="Raw material purchase"/>
    <n v="3394"/>
  </r>
  <r>
    <x v="2"/>
    <x v="7"/>
    <n v="-31127.040000000001"/>
    <x v="0"/>
    <s v="Supplies for production"/>
    <n v="3394"/>
  </r>
  <r>
    <x v="3"/>
    <x v="7"/>
    <n v="-16999.47"/>
    <x v="0"/>
    <s v="Inventory replenishment"/>
    <n v="3394"/>
  </r>
  <r>
    <x v="4"/>
    <x v="7"/>
    <n v="-18657.830000000002"/>
    <x v="0"/>
    <s v="Inventory replenishment"/>
    <n v="3394"/>
  </r>
  <r>
    <x v="5"/>
    <x v="7"/>
    <n v="-45579.11"/>
    <x v="0"/>
    <s v="Raw material purchase"/>
    <n v="3394"/>
  </r>
  <r>
    <x v="6"/>
    <x v="7"/>
    <n v="-18920.36"/>
    <x v="0"/>
    <s v="Raw material purchase"/>
    <n v="3394"/>
  </r>
  <r>
    <x v="7"/>
    <x v="7"/>
    <n v="-37298.54"/>
    <x v="0"/>
    <s v="Inventory replenishment"/>
    <n v="3394"/>
  </r>
  <r>
    <x v="8"/>
    <x v="7"/>
    <n v="-48611.8"/>
    <x v="0"/>
    <s v="Inventory replenishment"/>
    <n v="3394"/>
  </r>
  <r>
    <x v="9"/>
    <x v="7"/>
    <n v="-7337.21"/>
    <x v="0"/>
    <s v="Raw material purchase"/>
    <n v="3394"/>
  </r>
  <r>
    <x v="10"/>
    <x v="7"/>
    <n v="-35924.22"/>
    <x v="0"/>
    <s v="Raw material purchase"/>
    <n v="3394"/>
  </r>
  <r>
    <x v="11"/>
    <x v="7"/>
    <n v="-6409.36"/>
    <x v="0"/>
    <s v="Raw material purchase"/>
    <n v="3394"/>
  </r>
  <r>
    <x v="12"/>
    <x v="7"/>
    <n v="-13894.3"/>
    <x v="0"/>
    <s v="Inventory replenishment"/>
    <n v="3394"/>
  </r>
  <r>
    <x v="13"/>
    <x v="7"/>
    <n v="-48948.08"/>
    <x v="0"/>
    <s v="Raw material purchase"/>
    <n v="3394"/>
  </r>
  <r>
    <x v="14"/>
    <x v="7"/>
    <n v="-44022.29"/>
    <x v="0"/>
    <s v="Inventory replenishment"/>
    <n v="3394"/>
  </r>
  <r>
    <x v="15"/>
    <x v="7"/>
    <n v="-36612.65"/>
    <x v="0"/>
    <s v="Inventory replenishment"/>
    <n v="3394"/>
  </r>
  <r>
    <x v="16"/>
    <x v="7"/>
    <n v="-45592.34"/>
    <x v="0"/>
    <s v="Supplies for production"/>
    <n v="3394"/>
  </r>
  <r>
    <x v="17"/>
    <x v="7"/>
    <n v="-39271.96"/>
    <x v="0"/>
    <s v="Supplies for production"/>
    <n v="3394"/>
  </r>
  <r>
    <x v="18"/>
    <x v="7"/>
    <n v="-7083.86"/>
    <x v="0"/>
    <s v="Supplies for production"/>
    <n v="3394"/>
  </r>
  <r>
    <x v="19"/>
    <x v="7"/>
    <n v="-7365.67"/>
    <x v="0"/>
    <s v="Inventory replenishment"/>
    <n v="3394"/>
  </r>
  <r>
    <x v="20"/>
    <x v="7"/>
    <n v="-30951.18"/>
    <x v="0"/>
    <s v="Raw material purchase"/>
    <n v="3394"/>
  </r>
  <r>
    <x v="21"/>
    <x v="7"/>
    <n v="-35516.5"/>
    <x v="0"/>
    <s v="Supplies for production"/>
    <n v="3394"/>
  </r>
  <r>
    <x v="22"/>
    <x v="7"/>
    <n v="-23823.599999999999"/>
    <x v="0"/>
    <s v="Inventory replenishment"/>
    <n v="3394"/>
  </r>
  <r>
    <x v="23"/>
    <x v="7"/>
    <n v="-15761.77"/>
    <x v="0"/>
    <s v="Inventory replenishment"/>
    <n v="3394"/>
  </r>
  <r>
    <x v="0"/>
    <x v="7"/>
    <n v="-10015.459999999999"/>
    <x v="1"/>
    <s v="Inventory replenishment"/>
    <n v="3394"/>
  </r>
  <r>
    <x v="1"/>
    <x v="7"/>
    <n v="-6565.95"/>
    <x v="1"/>
    <s v="Raw material purchase"/>
    <n v="3394"/>
  </r>
  <r>
    <x v="2"/>
    <x v="7"/>
    <n v="-19273.68"/>
    <x v="1"/>
    <s v="Supplies for production"/>
    <n v="3394"/>
  </r>
  <r>
    <x v="3"/>
    <x v="7"/>
    <n v="-25225.37"/>
    <x v="1"/>
    <s v="Supplies for production"/>
    <n v="3394"/>
  </r>
  <r>
    <x v="4"/>
    <x v="7"/>
    <n v="-15011.2"/>
    <x v="1"/>
    <s v="Inventory replenishment"/>
    <n v="3394"/>
  </r>
  <r>
    <x v="5"/>
    <x v="7"/>
    <n v="-49738.57"/>
    <x v="1"/>
    <s v="Raw material purchase"/>
    <n v="3394"/>
  </r>
  <r>
    <x v="6"/>
    <x v="7"/>
    <n v="-49604.99"/>
    <x v="1"/>
    <s v="Raw material purchase"/>
    <n v="3394"/>
  </r>
  <r>
    <x v="7"/>
    <x v="7"/>
    <n v="-31001.84"/>
    <x v="1"/>
    <s v="Raw material purchase"/>
    <n v="3394"/>
  </r>
  <r>
    <x v="8"/>
    <x v="7"/>
    <n v="-23140.34"/>
    <x v="1"/>
    <s v="Inventory replenishment"/>
    <n v="3394"/>
  </r>
  <r>
    <x v="9"/>
    <x v="7"/>
    <n v="-48685.17"/>
    <x v="1"/>
    <s v="Supplies for production"/>
    <n v="3394"/>
  </r>
  <r>
    <x v="10"/>
    <x v="7"/>
    <n v="-30949.83"/>
    <x v="1"/>
    <s v="Inventory replenishment"/>
    <n v="3394"/>
  </r>
  <r>
    <x v="11"/>
    <x v="7"/>
    <n v="-9257.6"/>
    <x v="1"/>
    <s v="Raw material purchase"/>
    <n v="3394"/>
  </r>
  <r>
    <x v="12"/>
    <x v="7"/>
    <n v="-28773.55"/>
    <x v="1"/>
    <s v="Inventory replenishment"/>
    <n v="3394"/>
  </r>
  <r>
    <x v="13"/>
    <x v="7"/>
    <n v="-37691.68"/>
    <x v="1"/>
    <s v="Inventory replenishment"/>
    <n v="3394"/>
  </r>
  <r>
    <x v="14"/>
    <x v="7"/>
    <n v="-41890.480000000003"/>
    <x v="1"/>
    <s v="Raw material purchase"/>
    <n v="3394"/>
  </r>
  <r>
    <x v="15"/>
    <x v="7"/>
    <n v="-12835.63"/>
    <x v="1"/>
    <s v="Supplies for production"/>
    <n v="3394"/>
  </r>
  <r>
    <x v="16"/>
    <x v="7"/>
    <n v="-19307.46"/>
    <x v="1"/>
    <s v="Supplies for production"/>
    <n v="3394"/>
  </r>
  <r>
    <x v="17"/>
    <x v="7"/>
    <n v="-45987.26"/>
    <x v="1"/>
    <s v="Raw material purchase"/>
    <n v="3394"/>
  </r>
  <r>
    <x v="18"/>
    <x v="7"/>
    <n v="-16442.900000000001"/>
    <x v="1"/>
    <s v="Supplies for production"/>
    <n v="3394"/>
  </r>
  <r>
    <x v="19"/>
    <x v="7"/>
    <n v="-14162.82"/>
    <x v="1"/>
    <s v="Inventory replenishment"/>
    <n v="3394"/>
  </r>
  <r>
    <x v="20"/>
    <x v="7"/>
    <n v="-23510.94"/>
    <x v="1"/>
    <s v="Raw material purchase"/>
    <n v="3394"/>
  </r>
  <r>
    <x v="21"/>
    <x v="7"/>
    <n v="-13295.7"/>
    <x v="1"/>
    <s v="Raw material purchase"/>
    <n v="3394"/>
  </r>
  <r>
    <x v="22"/>
    <x v="7"/>
    <n v="-13080.88"/>
    <x v="1"/>
    <s v="Inventory replenishment"/>
    <n v="3394"/>
  </r>
  <r>
    <x v="23"/>
    <x v="7"/>
    <n v="-10696.52"/>
    <x v="1"/>
    <s v="Supplies for production"/>
    <n v="3394"/>
  </r>
  <r>
    <x v="0"/>
    <x v="8"/>
    <n v="-10323.52"/>
    <x v="0"/>
    <s v="Stationery purchase"/>
    <n v="2615"/>
  </r>
  <r>
    <x v="1"/>
    <x v="8"/>
    <n v="-23564.48"/>
    <x v="0"/>
    <s v="Printer ink"/>
    <n v="2615"/>
  </r>
  <r>
    <x v="2"/>
    <x v="8"/>
    <n v="-24949.46"/>
    <x v="0"/>
    <s v="Stationery purchase"/>
    <n v="2615"/>
  </r>
  <r>
    <x v="3"/>
    <x v="8"/>
    <n v="-33756.660000000003"/>
    <x v="0"/>
    <s v="Office furniture"/>
    <n v="2615"/>
  </r>
  <r>
    <x v="4"/>
    <x v="8"/>
    <n v="-42307.05"/>
    <x v="0"/>
    <s v="Printer ink"/>
    <n v="2615"/>
  </r>
  <r>
    <x v="5"/>
    <x v="8"/>
    <n v="-14119.7"/>
    <x v="0"/>
    <s v="Printer ink"/>
    <n v="2615"/>
  </r>
  <r>
    <x v="6"/>
    <x v="8"/>
    <n v="-41765.300000000003"/>
    <x v="0"/>
    <s v="Stationery purchase"/>
    <n v="2615"/>
  </r>
  <r>
    <x v="7"/>
    <x v="8"/>
    <n v="-10391.59"/>
    <x v="0"/>
    <s v="Printer ink"/>
    <n v="2615"/>
  </r>
  <r>
    <x v="8"/>
    <x v="8"/>
    <n v="-25001.15"/>
    <x v="0"/>
    <s v="Printer ink"/>
    <n v="2615"/>
  </r>
  <r>
    <x v="9"/>
    <x v="8"/>
    <n v="-9951.7199999999993"/>
    <x v="0"/>
    <s v="Stationery purchase"/>
    <n v="2615"/>
  </r>
  <r>
    <x v="10"/>
    <x v="8"/>
    <n v="-13209.03"/>
    <x v="0"/>
    <s v="Printer ink"/>
    <n v="2615"/>
  </r>
  <r>
    <x v="11"/>
    <x v="8"/>
    <n v="-22518.18"/>
    <x v="0"/>
    <s v="Stationery purchase"/>
    <n v="2615"/>
  </r>
  <r>
    <x v="12"/>
    <x v="8"/>
    <n v="-37660.33"/>
    <x v="0"/>
    <s v="Stationery purchase"/>
    <n v="2615"/>
  </r>
  <r>
    <x v="13"/>
    <x v="8"/>
    <n v="-47631.56"/>
    <x v="0"/>
    <s v="Stationery purchase"/>
    <n v="2615"/>
  </r>
  <r>
    <x v="14"/>
    <x v="8"/>
    <n v="-38124.81"/>
    <x v="0"/>
    <s v="Printer ink"/>
    <n v="2615"/>
  </r>
  <r>
    <x v="15"/>
    <x v="8"/>
    <n v="-28147.23"/>
    <x v="0"/>
    <s v="Stationery purchase"/>
    <n v="2615"/>
  </r>
  <r>
    <x v="16"/>
    <x v="8"/>
    <n v="-30039.759999999998"/>
    <x v="0"/>
    <s v="Printer ink"/>
    <n v="2615"/>
  </r>
  <r>
    <x v="17"/>
    <x v="8"/>
    <n v="-18710.93"/>
    <x v="0"/>
    <s v="Stationery purchase"/>
    <n v="2615"/>
  </r>
  <r>
    <x v="18"/>
    <x v="8"/>
    <n v="-31236.39"/>
    <x v="0"/>
    <s v="Office furniture"/>
    <n v="2615"/>
  </r>
  <r>
    <x v="19"/>
    <x v="8"/>
    <n v="-26433.63"/>
    <x v="0"/>
    <s v="Printer ink"/>
    <n v="2615"/>
  </r>
  <r>
    <x v="20"/>
    <x v="8"/>
    <n v="-10397.68"/>
    <x v="0"/>
    <s v="Office furniture"/>
    <n v="2615"/>
  </r>
  <r>
    <x v="21"/>
    <x v="8"/>
    <n v="-11513.18"/>
    <x v="0"/>
    <s v="Office furniture"/>
    <n v="2615"/>
  </r>
  <r>
    <x v="22"/>
    <x v="8"/>
    <n v="-19917.669999999998"/>
    <x v="0"/>
    <s v="Stationery purchase"/>
    <n v="2615"/>
  </r>
  <r>
    <x v="23"/>
    <x v="8"/>
    <n v="-13154.32"/>
    <x v="0"/>
    <s v="Printer ink"/>
    <n v="2615"/>
  </r>
  <r>
    <x v="0"/>
    <x v="8"/>
    <n v="-27899.79"/>
    <x v="1"/>
    <s v="Printer ink"/>
    <n v="2615"/>
  </r>
  <r>
    <x v="1"/>
    <x v="8"/>
    <n v="-28700.93"/>
    <x v="1"/>
    <s v="Printer ink"/>
    <n v="2615"/>
  </r>
  <r>
    <x v="2"/>
    <x v="8"/>
    <n v="-11623.3"/>
    <x v="1"/>
    <s v="Stationery purchase"/>
    <n v="2615"/>
  </r>
  <r>
    <x v="3"/>
    <x v="8"/>
    <n v="-21059.63"/>
    <x v="1"/>
    <s v="Stationery purchase"/>
    <n v="2615"/>
  </r>
  <r>
    <x v="4"/>
    <x v="8"/>
    <n v="-32716.14"/>
    <x v="1"/>
    <s v="Stationery purchase"/>
    <n v="2615"/>
  </r>
  <r>
    <x v="5"/>
    <x v="8"/>
    <n v="-44009.58"/>
    <x v="1"/>
    <s v="Stationery purchase"/>
    <n v="2615"/>
  </r>
  <r>
    <x v="6"/>
    <x v="8"/>
    <n v="-11980.19"/>
    <x v="1"/>
    <s v="Printer ink"/>
    <n v="2615"/>
  </r>
  <r>
    <x v="7"/>
    <x v="8"/>
    <n v="-46430.05"/>
    <x v="1"/>
    <s v="Stationery purchase"/>
    <n v="2615"/>
  </r>
  <r>
    <x v="8"/>
    <x v="8"/>
    <n v="-30734.12"/>
    <x v="1"/>
    <s v="Stationery purchase"/>
    <n v="2615"/>
  </r>
  <r>
    <x v="9"/>
    <x v="8"/>
    <n v="-8601.4"/>
    <x v="1"/>
    <s v="Stationery purchase"/>
    <n v="2615"/>
  </r>
  <r>
    <x v="10"/>
    <x v="8"/>
    <n v="-14139.18"/>
    <x v="1"/>
    <s v="Stationery purchase"/>
    <n v="2615"/>
  </r>
  <r>
    <x v="11"/>
    <x v="8"/>
    <n v="-41212.67"/>
    <x v="1"/>
    <s v="Office furniture"/>
    <n v="2615"/>
  </r>
  <r>
    <x v="12"/>
    <x v="8"/>
    <n v="-33019.699999999997"/>
    <x v="1"/>
    <s v="Office furniture"/>
    <n v="2615"/>
  </r>
  <r>
    <x v="13"/>
    <x v="8"/>
    <n v="-40849.42"/>
    <x v="1"/>
    <s v="Office furniture"/>
    <n v="2615"/>
  </r>
  <r>
    <x v="14"/>
    <x v="8"/>
    <n v="-44986.29"/>
    <x v="1"/>
    <s v="Stationery purchase"/>
    <n v="2615"/>
  </r>
  <r>
    <x v="15"/>
    <x v="8"/>
    <n v="-34320.050000000003"/>
    <x v="1"/>
    <s v="Office furniture"/>
    <n v="2615"/>
  </r>
  <r>
    <x v="16"/>
    <x v="8"/>
    <n v="-33815.69"/>
    <x v="1"/>
    <s v="Stationery purchase"/>
    <n v="2615"/>
  </r>
  <r>
    <x v="17"/>
    <x v="8"/>
    <n v="-12578.9"/>
    <x v="1"/>
    <s v="Stationery purchase"/>
    <n v="2615"/>
  </r>
  <r>
    <x v="18"/>
    <x v="8"/>
    <n v="-23411.98"/>
    <x v="1"/>
    <s v="Office furniture"/>
    <n v="2615"/>
  </r>
  <r>
    <x v="19"/>
    <x v="8"/>
    <n v="-45526.2"/>
    <x v="1"/>
    <s v="Stationery purchase"/>
    <n v="2615"/>
  </r>
  <r>
    <x v="20"/>
    <x v="8"/>
    <n v="-38498.089999999997"/>
    <x v="1"/>
    <s v="Office furniture"/>
    <n v="2615"/>
  </r>
  <r>
    <x v="21"/>
    <x v="8"/>
    <n v="-8757.7000000000007"/>
    <x v="1"/>
    <s v="Printer ink"/>
    <n v="2615"/>
  </r>
  <r>
    <x v="22"/>
    <x v="8"/>
    <n v="-45833.919999999998"/>
    <x v="1"/>
    <s v="Stationery purchase"/>
    <n v="2615"/>
  </r>
  <r>
    <x v="23"/>
    <x v="8"/>
    <n v="-17072.490000000002"/>
    <x v="1"/>
    <s v="Office furniture"/>
    <n v="2615"/>
  </r>
  <r>
    <x v="0"/>
    <x v="9"/>
    <n v="-40707.89"/>
    <x v="0"/>
    <s v="Corporate events"/>
    <n v="1833"/>
  </r>
  <r>
    <x v="1"/>
    <x v="9"/>
    <n v="-20924.02"/>
    <x v="0"/>
    <s v="Miscellaneous expenses"/>
    <n v="1833"/>
  </r>
  <r>
    <x v="2"/>
    <x v="9"/>
    <n v="-38778.57"/>
    <x v="0"/>
    <s v="Training costs"/>
    <n v="1833"/>
  </r>
  <r>
    <x v="3"/>
    <x v="9"/>
    <n v="-35920.160000000003"/>
    <x v="0"/>
    <s v="Miscellaneous expenses"/>
    <n v="1833"/>
  </r>
  <r>
    <x v="4"/>
    <x v="9"/>
    <n v="-33079.06"/>
    <x v="0"/>
    <s v="Training costs"/>
    <n v="1833"/>
  </r>
  <r>
    <x v="5"/>
    <x v="9"/>
    <n v="-25251.75"/>
    <x v="0"/>
    <s v="Miscellaneous expenses"/>
    <n v="1833"/>
  </r>
  <r>
    <x v="6"/>
    <x v="9"/>
    <n v="-21703.96"/>
    <x v="0"/>
    <s v="Miscellaneous expenses"/>
    <n v="1833"/>
  </r>
  <r>
    <x v="7"/>
    <x v="9"/>
    <n v="-27389.8"/>
    <x v="0"/>
    <s v="Corporate events"/>
    <n v="1833"/>
  </r>
  <r>
    <x v="8"/>
    <x v="9"/>
    <n v="-28952.21"/>
    <x v="0"/>
    <s v="Corporate events"/>
    <n v="1833"/>
  </r>
  <r>
    <x v="9"/>
    <x v="9"/>
    <n v="-24090.41"/>
    <x v="0"/>
    <s v="Training costs"/>
    <n v="1833"/>
  </r>
  <r>
    <x v="10"/>
    <x v="9"/>
    <n v="-27362.06"/>
    <x v="0"/>
    <s v="Corporate events"/>
    <n v="1833"/>
  </r>
  <r>
    <x v="11"/>
    <x v="9"/>
    <n v="-28741.75"/>
    <x v="0"/>
    <s v="Miscellaneous expenses"/>
    <n v="1833"/>
  </r>
  <r>
    <x v="12"/>
    <x v="9"/>
    <n v="-25793.09"/>
    <x v="0"/>
    <s v="Miscellaneous expenses"/>
    <n v="1833"/>
  </r>
  <r>
    <x v="13"/>
    <x v="9"/>
    <n v="-48483.02"/>
    <x v="0"/>
    <s v="Training costs"/>
    <n v="1833"/>
  </r>
  <r>
    <x v="14"/>
    <x v="9"/>
    <n v="-11877.65"/>
    <x v="0"/>
    <s v="Miscellaneous expenses"/>
    <n v="1833"/>
  </r>
  <r>
    <x v="15"/>
    <x v="9"/>
    <n v="-19189.28"/>
    <x v="0"/>
    <s v="Miscellaneous expenses"/>
    <n v="1833"/>
  </r>
  <r>
    <x v="16"/>
    <x v="9"/>
    <n v="-26045.360000000001"/>
    <x v="0"/>
    <s v="Corporate events"/>
    <n v="1833"/>
  </r>
  <r>
    <x v="17"/>
    <x v="9"/>
    <n v="-28914.43"/>
    <x v="0"/>
    <s v="Miscellaneous expenses"/>
    <n v="1833"/>
  </r>
  <r>
    <x v="18"/>
    <x v="9"/>
    <n v="-36003.4"/>
    <x v="0"/>
    <s v="Miscellaneous expenses"/>
    <n v="1833"/>
  </r>
  <r>
    <x v="19"/>
    <x v="9"/>
    <n v="-23627.05"/>
    <x v="0"/>
    <s v="Training costs"/>
    <n v="1833"/>
  </r>
  <r>
    <x v="20"/>
    <x v="9"/>
    <n v="-35642.99"/>
    <x v="0"/>
    <s v="Miscellaneous expenses"/>
    <n v="1833"/>
  </r>
  <r>
    <x v="21"/>
    <x v="9"/>
    <n v="-38374.89"/>
    <x v="0"/>
    <s v="Training costs"/>
    <n v="1833"/>
  </r>
  <r>
    <x v="22"/>
    <x v="9"/>
    <n v="-34744.980000000003"/>
    <x v="0"/>
    <s v="Corporate events"/>
    <n v="1833"/>
  </r>
  <r>
    <x v="23"/>
    <x v="9"/>
    <n v="-19670.93"/>
    <x v="0"/>
    <s v="Corporate events"/>
    <n v="1833"/>
  </r>
  <r>
    <x v="0"/>
    <x v="9"/>
    <n v="-16791.099999999999"/>
    <x v="1"/>
    <s v="Miscellaneous expenses"/>
    <n v="1833"/>
  </r>
  <r>
    <x v="1"/>
    <x v="9"/>
    <n v="-43859.64"/>
    <x v="1"/>
    <s v="Corporate events"/>
    <n v="1833"/>
  </r>
  <r>
    <x v="2"/>
    <x v="9"/>
    <n v="-5428.66"/>
    <x v="1"/>
    <s v="Corporate events"/>
    <n v="1833"/>
  </r>
  <r>
    <x v="3"/>
    <x v="9"/>
    <n v="-16082.15"/>
    <x v="1"/>
    <s v="Miscellaneous expenses"/>
    <n v="1833"/>
  </r>
  <r>
    <x v="4"/>
    <x v="9"/>
    <n v="-20802.28"/>
    <x v="1"/>
    <s v="Training costs"/>
    <n v="1833"/>
  </r>
  <r>
    <x v="5"/>
    <x v="9"/>
    <n v="-19461.48"/>
    <x v="1"/>
    <s v="Miscellaneous expenses"/>
    <n v="1833"/>
  </r>
  <r>
    <x v="6"/>
    <x v="9"/>
    <n v="-14555.08"/>
    <x v="1"/>
    <s v="Training costs"/>
    <n v="1833"/>
  </r>
  <r>
    <x v="7"/>
    <x v="9"/>
    <n v="-18832.62"/>
    <x v="1"/>
    <s v="Training costs"/>
    <n v="1833"/>
  </r>
  <r>
    <x v="8"/>
    <x v="9"/>
    <n v="-43761.61"/>
    <x v="1"/>
    <s v="Miscellaneous expenses"/>
    <n v="1833"/>
  </r>
  <r>
    <x v="9"/>
    <x v="9"/>
    <n v="-18823.939999999999"/>
    <x v="1"/>
    <s v="Miscellaneous expenses"/>
    <n v="1833"/>
  </r>
  <r>
    <x v="10"/>
    <x v="9"/>
    <n v="-46892.69"/>
    <x v="1"/>
    <s v="Corporate events"/>
    <n v="1833"/>
  </r>
  <r>
    <x v="11"/>
    <x v="9"/>
    <n v="-38385.74"/>
    <x v="1"/>
    <s v="Corporate events"/>
    <n v="1833"/>
  </r>
  <r>
    <x v="12"/>
    <x v="9"/>
    <n v="-39981.4"/>
    <x v="1"/>
    <s v="Corporate events"/>
    <n v="1833"/>
  </r>
  <r>
    <x v="13"/>
    <x v="9"/>
    <n v="-38585.22"/>
    <x v="1"/>
    <s v="Corporate events"/>
    <n v="1833"/>
  </r>
  <r>
    <x v="14"/>
    <x v="9"/>
    <n v="-19168.400000000001"/>
    <x v="1"/>
    <s v="Miscellaneous expenses"/>
    <n v="1833"/>
  </r>
  <r>
    <x v="15"/>
    <x v="9"/>
    <n v="-45243.47"/>
    <x v="1"/>
    <s v="Corporate events"/>
    <n v="1833"/>
  </r>
  <r>
    <x v="16"/>
    <x v="9"/>
    <n v="-19668.88"/>
    <x v="1"/>
    <s v="Training costs"/>
    <n v="1833"/>
  </r>
  <r>
    <x v="17"/>
    <x v="9"/>
    <n v="-6336.76"/>
    <x v="1"/>
    <s v="Training costs"/>
    <n v="1833"/>
  </r>
  <r>
    <x v="18"/>
    <x v="9"/>
    <n v="-46618.23"/>
    <x v="1"/>
    <s v="Training costs"/>
    <n v="1833"/>
  </r>
  <r>
    <x v="19"/>
    <x v="9"/>
    <n v="-8794.7900000000009"/>
    <x v="1"/>
    <s v="Miscellaneous expenses"/>
    <n v="1833"/>
  </r>
  <r>
    <x v="20"/>
    <x v="9"/>
    <n v="-11732.86"/>
    <x v="1"/>
    <s v="Corporate events"/>
    <n v="1833"/>
  </r>
  <r>
    <x v="21"/>
    <x v="9"/>
    <n v="-25220.51"/>
    <x v="1"/>
    <s v="Training costs"/>
    <n v="1833"/>
  </r>
  <r>
    <x v="22"/>
    <x v="9"/>
    <n v="-38859.03"/>
    <x v="1"/>
    <s v="Corporate events"/>
    <n v="1833"/>
  </r>
  <r>
    <x v="23"/>
    <x v="9"/>
    <n v="-41086.379999999997"/>
    <x v="1"/>
    <s v="Training costs"/>
    <n v="1833"/>
  </r>
  <r>
    <x v="0"/>
    <x v="10"/>
    <n v="34510.410000000003"/>
    <x v="0"/>
    <s v="Non-operational revenue"/>
    <n v="4900"/>
  </r>
  <r>
    <x v="1"/>
    <x v="10"/>
    <n v="16730.22"/>
    <x v="0"/>
    <s v="Non-operational revenue"/>
    <n v="4900"/>
  </r>
  <r>
    <x v="2"/>
    <x v="10"/>
    <n v="15910.84"/>
    <x v="0"/>
    <s v="Miscellaneous sales"/>
    <n v="4900"/>
  </r>
  <r>
    <x v="3"/>
    <x v="10"/>
    <n v="10422.39"/>
    <x v="0"/>
    <s v="Government grant"/>
    <n v="4900"/>
  </r>
  <r>
    <x v="4"/>
    <x v="10"/>
    <n v="38477.480000000003"/>
    <x v="0"/>
    <s v="Miscellaneous sales"/>
    <n v="4900"/>
  </r>
  <r>
    <x v="5"/>
    <x v="10"/>
    <n v="6381.37"/>
    <x v="0"/>
    <s v="Government grant"/>
    <n v="4900"/>
  </r>
  <r>
    <x v="6"/>
    <x v="10"/>
    <n v="30885.119999999999"/>
    <x v="0"/>
    <s v="Miscellaneous sales"/>
    <n v="4900"/>
  </r>
  <r>
    <x v="7"/>
    <x v="10"/>
    <n v="46242.58"/>
    <x v="0"/>
    <s v="Miscellaneous sales"/>
    <n v="4900"/>
  </r>
  <r>
    <x v="8"/>
    <x v="10"/>
    <n v="17645.849999999999"/>
    <x v="0"/>
    <s v="Non-operational revenue"/>
    <n v="4900"/>
  </r>
  <r>
    <x v="9"/>
    <x v="10"/>
    <n v="10668.54"/>
    <x v="0"/>
    <s v="Non-operational revenue"/>
    <n v="4900"/>
  </r>
  <r>
    <x v="10"/>
    <x v="10"/>
    <n v="40291.56"/>
    <x v="0"/>
    <s v="Non-operational revenue"/>
    <n v="4900"/>
  </r>
  <r>
    <x v="11"/>
    <x v="10"/>
    <n v="44237.06"/>
    <x v="0"/>
    <s v="Miscellaneous sales"/>
    <n v="4900"/>
  </r>
  <r>
    <x v="12"/>
    <x v="10"/>
    <n v="17424.419999999998"/>
    <x v="0"/>
    <s v="Miscellaneous sales"/>
    <n v="4900"/>
  </r>
  <r>
    <x v="13"/>
    <x v="10"/>
    <n v="38528.83"/>
    <x v="0"/>
    <s v="Non-operational revenue"/>
    <n v="4900"/>
  </r>
  <r>
    <x v="14"/>
    <x v="10"/>
    <n v="21057.72"/>
    <x v="0"/>
    <s v="Non-operational revenue"/>
    <n v="4900"/>
  </r>
  <r>
    <x v="15"/>
    <x v="10"/>
    <n v="31303.11"/>
    <x v="0"/>
    <s v="Non-operational revenue"/>
    <n v="4900"/>
  </r>
  <r>
    <x v="16"/>
    <x v="10"/>
    <n v="19564.79"/>
    <x v="0"/>
    <s v="Non-operational revenue"/>
    <n v="4900"/>
  </r>
  <r>
    <x v="17"/>
    <x v="10"/>
    <n v="49368.76"/>
    <x v="0"/>
    <s v="Non-operational revenue"/>
    <n v="4900"/>
  </r>
  <r>
    <x v="18"/>
    <x v="10"/>
    <n v="18636.22"/>
    <x v="0"/>
    <s v="Miscellaneous sales"/>
    <n v="4900"/>
  </r>
  <r>
    <x v="19"/>
    <x v="10"/>
    <n v="26093.279999999999"/>
    <x v="0"/>
    <s v="Non-operational revenue"/>
    <n v="4900"/>
  </r>
  <r>
    <x v="20"/>
    <x v="10"/>
    <n v="15621.69"/>
    <x v="0"/>
    <s v="Non-operational revenue"/>
    <n v="4900"/>
  </r>
  <r>
    <x v="21"/>
    <x v="10"/>
    <n v="10235.06"/>
    <x v="0"/>
    <s v="Non-operational revenue"/>
    <n v="4900"/>
  </r>
  <r>
    <x v="22"/>
    <x v="10"/>
    <n v="26168.42"/>
    <x v="0"/>
    <s v="Non-operational revenue"/>
    <n v="4900"/>
  </r>
  <r>
    <x v="23"/>
    <x v="10"/>
    <n v="25928.12"/>
    <x v="0"/>
    <s v="Non-operational revenue"/>
    <n v="4900"/>
  </r>
  <r>
    <x v="0"/>
    <x v="10"/>
    <n v="14697.02"/>
    <x v="1"/>
    <s v="Government grant"/>
    <n v="4900"/>
  </r>
  <r>
    <x v="1"/>
    <x v="10"/>
    <n v="7169.86"/>
    <x v="1"/>
    <s v="Non-operational revenue"/>
    <n v="4900"/>
  </r>
  <r>
    <x v="2"/>
    <x v="10"/>
    <n v="36376.36"/>
    <x v="1"/>
    <s v="Government grant"/>
    <n v="4900"/>
  </r>
  <r>
    <x v="3"/>
    <x v="10"/>
    <n v="39410.269999999997"/>
    <x v="1"/>
    <s v="Government grant"/>
    <n v="4900"/>
  </r>
  <r>
    <x v="4"/>
    <x v="10"/>
    <n v="28316.77"/>
    <x v="1"/>
    <s v="Non-operational revenue"/>
    <n v="4900"/>
  </r>
  <r>
    <x v="5"/>
    <x v="10"/>
    <n v="6542.39"/>
    <x v="1"/>
    <s v="Miscellaneous sales"/>
    <n v="4900"/>
  </r>
  <r>
    <x v="6"/>
    <x v="10"/>
    <n v="37821.39"/>
    <x v="1"/>
    <s v="Non-operational revenue"/>
    <n v="4900"/>
  </r>
  <r>
    <x v="7"/>
    <x v="10"/>
    <n v="16197.2"/>
    <x v="1"/>
    <s v="Miscellaneous sales"/>
    <n v="4900"/>
  </r>
  <r>
    <x v="8"/>
    <x v="10"/>
    <n v="37800.07"/>
    <x v="1"/>
    <s v="Non-operational revenue"/>
    <n v="4900"/>
  </r>
  <r>
    <x v="9"/>
    <x v="10"/>
    <n v="49907.06"/>
    <x v="1"/>
    <s v="Government grant"/>
    <n v="4900"/>
  </r>
  <r>
    <x v="10"/>
    <x v="10"/>
    <n v="29079.16"/>
    <x v="1"/>
    <s v="Government grant"/>
    <n v="4900"/>
  </r>
  <r>
    <x v="11"/>
    <x v="10"/>
    <n v="39924.400000000001"/>
    <x v="1"/>
    <s v="Non-operational revenue"/>
    <n v="4900"/>
  </r>
  <r>
    <x v="12"/>
    <x v="10"/>
    <n v="21371.53"/>
    <x v="1"/>
    <s v="Non-operational revenue"/>
    <n v="4900"/>
  </r>
  <r>
    <x v="13"/>
    <x v="10"/>
    <n v="25312.7"/>
    <x v="1"/>
    <s v="Government grant"/>
    <n v="4900"/>
  </r>
  <r>
    <x v="14"/>
    <x v="10"/>
    <n v="40328.67"/>
    <x v="1"/>
    <s v="Miscellaneous sales"/>
    <n v="4900"/>
  </r>
  <r>
    <x v="15"/>
    <x v="10"/>
    <n v="10565.95"/>
    <x v="1"/>
    <s v="Non-operational revenue"/>
    <n v="4900"/>
  </r>
  <r>
    <x v="16"/>
    <x v="10"/>
    <n v="48284.4"/>
    <x v="1"/>
    <s v="Miscellaneous sales"/>
    <n v="4900"/>
  </r>
  <r>
    <x v="17"/>
    <x v="10"/>
    <n v="8708.69"/>
    <x v="1"/>
    <s v="Government grant"/>
    <n v="4900"/>
  </r>
  <r>
    <x v="18"/>
    <x v="10"/>
    <n v="27135.42"/>
    <x v="1"/>
    <s v="Government grant"/>
    <n v="4900"/>
  </r>
  <r>
    <x v="19"/>
    <x v="10"/>
    <n v="33871.879999999997"/>
    <x v="1"/>
    <s v="Miscellaneous sales"/>
    <n v="4900"/>
  </r>
  <r>
    <x v="20"/>
    <x v="10"/>
    <n v="24615.96"/>
    <x v="1"/>
    <s v="Miscellaneous sales"/>
    <n v="4900"/>
  </r>
  <r>
    <x v="21"/>
    <x v="10"/>
    <n v="35441.660000000003"/>
    <x v="1"/>
    <s v="Non-operational revenue"/>
    <n v="4900"/>
  </r>
  <r>
    <x v="22"/>
    <x v="10"/>
    <n v="47908.79"/>
    <x v="1"/>
    <s v="Non-operational revenue"/>
    <n v="4900"/>
  </r>
  <r>
    <x v="23"/>
    <x v="10"/>
    <n v="30516.69"/>
    <x v="1"/>
    <s v="Government grant"/>
    <n v="4900"/>
  </r>
  <r>
    <x v="0"/>
    <x v="11"/>
    <n v="-20344.060000000001"/>
    <x v="0"/>
    <s v="Admin costs"/>
    <n v="5264"/>
  </r>
  <r>
    <x v="1"/>
    <x v="11"/>
    <n v="-23371.96"/>
    <x v="0"/>
    <s v="Facility expenses"/>
    <n v="5264"/>
  </r>
  <r>
    <x v="2"/>
    <x v="11"/>
    <n v="-41322.19"/>
    <x v="0"/>
    <s v="Facility expenses"/>
    <n v="5264"/>
  </r>
  <r>
    <x v="3"/>
    <x v="11"/>
    <n v="-46807.98"/>
    <x v="0"/>
    <s v="Admin costs"/>
    <n v="5264"/>
  </r>
  <r>
    <x v="4"/>
    <x v="11"/>
    <n v="-48206.27"/>
    <x v="0"/>
    <s v="Admin costs"/>
    <n v="5264"/>
  </r>
  <r>
    <x v="5"/>
    <x v="11"/>
    <n v="-7929.49"/>
    <x v="0"/>
    <s v="Facility expenses"/>
    <n v="5264"/>
  </r>
  <r>
    <x v="6"/>
    <x v="11"/>
    <n v="-5659.11"/>
    <x v="0"/>
    <s v="Admin costs"/>
    <n v="5264"/>
  </r>
  <r>
    <x v="7"/>
    <x v="11"/>
    <n v="-27638.720000000001"/>
    <x v="0"/>
    <s v="Operational overheads"/>
    <n v="5264"/>
  </r>
  <r>
    <x v="8"/>
    <x v="11"/>
    <n v="-10496.77"/>
    <x v="0"/>
    <s v="Facility expenses"/>
    <n v="5264"/>
  </r>
  <r>
    <x v="9"/>
    <x v="11"/>
    <n v="-8493.36"/>
    <x v="0"/>
    <s v="Admin costs"/>
    <n v="5264"/>
  </r>
  <r>
    <x v="10"/>
    <x v="11"/>
    <n v="-42804.87"/>
    <x v="0"/>
    <s v="Facility expenses"/>
    <n v="5264"/>
  </r>
  <r>
    <x v="11"/>
    <x v="11"/>
    <n v="-5553.43"/>
    <x v="0"/>
    <s v="Admin costs"/>
    <n v="5264"/>
  </r>
  <r>
    <x v="12"/>
    <x v="11"/>
    <n v="-8241.19"/>
    <x v="0"/>
    <s v="Facility expenses"/>
    <n v="5264"/>
  </r>
  <r>
    <x v="13"/>
    <x v="11"/>
    <n v="-41347.449999999997"/>
    <x v="0"/>
    <s v="Facility expenses"/>
    <n v="5264"/>
  </r>
  <r>
    <x v="14"/>
    <x v="11"/>
    <n v="-21997"/>
    <x v="0"/>
    <s v="Admin costs"/>
    <n v="5264"/>
  </r>
  <r>
    <x v="15"/>
    <x v="11"/>
    <n v="-34075.269999999997"/>
    <x v="0"/>
    <s v="Facility expenses"/>
    <n v="5264"/>
  </r>
  <r>
    <x v="16"/>
    <x v="11"/>
    <n v="-38184.29"/>
    <x v="0"/>
    <s v="Operational overheads"/>
    <n v="5264"/>
  </r>
  <r>
    <x v="17"/>
    <x v="11"/>
    <n v="-37432.29"/>
    <x v="0"/>
    <s v="Operational overheads"/>
    <n v="5264"/>
  </r>
  <r>
    <x v="18"/>
    <x v="11"/>
    <n v="-16534.39"/>
    <x v="0"/>
    <s v="Admin costs"/>
    <n v="5264"/>
  </r>
  <r>
    <x v="19"/>
    <x v="11"/>
    <n v="-8418.73"/>
    <x v="0"/>
    <s v="Operational overheads"/>
    <n v="5264"/>
  </r>
  <r>
    <x v="20"/>
    <x v="11"/>
    <n v="-32226.25"/>
    <x v="0"/>
    <s v="Operational overheads"/>
    <n v="5264"/>
  </r>
  <r>
    <x v="21"/>
    <x v="11"/>
    <n v="-22375.88"/>
    <x v="0"/>
    <s v="Operational overheads"/>
    <n v="5264"/>
  </r>
  <r>
    <x v="22"/>
    <x v="11"/>
    <n v="-11185.71"/>
    <x v="0"/>
    <s v="Facility expenses"/>
    <n v="5264"/>
  </r>
  <r>
    <x v="23"/>
    <x v="11"/>
    <n v="-25699.99"/>
    <x v="0"/>
    <s v="Admin costs"/>
    <n v="5264"/>
  </r>
  <r>
    <x v="0"/>
    <x v="11"/>
    <n v="-22970.2"/>
    <x v="1"/>
    <s v="Operational overheads"/>
    <n v="5264"/>
  </r>
  <r>
    <x v="1"/>
    <x v="11"/>
    <n v="-6057.93"/>
    <x v="1"/>
    <s v="Facility expenses"/>
    <n v="5264"/>
  </r>
  <r>
    <x v="2"/>
    <x v="11"/>
    <n v="-16170.54"/>
    <x v="1"/>
    <s v="Operational overheads"/>
    <n v="5264"/>
  </r>
  <r>
    <x v="3"/>
    <x v="11"/>
    <n v="-48880.61"/>
    <x v="1"/>
    <s v="Facility expenses"/>
    <n v="5264"/>
  </r>
  <r>
    <x v="4"/>
    <x v="11"/>
    <n v="-22759.17"/>
    <x v="1"/>
    <s v="Admin costs"/>
    <n v="5264"/>
  </r>
  <r>
    <x v="5"/>
    <x v="11"/>
    <n v="-32119.63"/>
    <x v="1"/>
    <s v="Facility expenses"/>
    <n v="5264"/>
  </r>
  <r>
    <x v="6"/>
    <x v="11"/>
    <n v="-22101.86"/>
    <x v="1"/>
    <s v="Operational overheads"/>
    <n v="5264"/>
  </r>
  <r>
    <x v="7"/>
    <x v="11"/>
    <n v="-42726.080000000002"/>
    <x v="1"/>
    <s v="Operational overheads"/>
    <n v="5264"/>
  </r>
  <r>
    <x v="8"/>
    <x v="11"/>
    <n v="-11503.55"/>
    <x v="1"/>
    <s v="Admin costs"/>
    <n v="5264"/>
  </r>
  <r>
    <x v="9"/>
    <x v="11"/>
    <n v="-45438.35"/>
    <x v="1"/>
    <s v="Facility expenses"/>
    <n v="5264"/>
  </r>
  <r>
    <x v="10"/>
    <x v="11"/>
    <n v="-48060.09"/>
    <x v="1"/>
    <s v="Admin costs"/>
    <n v="5264"/>
  </r>
  <r>
    <x v="11"/>
    <x v="11"/>
    <n v="-14254.86"/>
    <x v="1"/>
    <s v="Admin costs"/>
    <n v="5264"/>
  </r>
  <r>
    <x v="12"/>
    <x v="11"/>
    <n v="-28409.97"/>
    <x v="1"/>
    <s v="Facility expenses"/>
    <n v="5264"/>
  </r>
  <r>
    <x v="13"/>
    <x v="11"/>
    <n v="-46002.73"/>
    <x v="1"/>
    <s v="Admin costs"/>
    <n v="5264"/>
  </r>
  <r>
    <x v="14"/>
    <x v="11"/>
    <n v="-33942.04"/>
    <x v="1"/>
    <s v="Admin costs"/>
    <n v="5264"/>
  </r>
  <r>
    <x v="15"/>
    <x v="11"/>
    <n v="-21666.53"/>
    <x v="1"/>
    <s v="Admin costs"/>
    <n v="5264"/>
  </r>
  <r>
    <x v="16"/>
    <x v="11"/>
    <n v="-18758.759999999998"/>
    <x v="1"/>
    <s v="Operational overheads"/>
    <n v="5264"/>
  </r>
  <r>
    <x v="17"/>
    <x v="11"/>
    <n v="-35501.440000000002"/>
    <x v="1"/>
    <s v="Operational overheads"/>
    <n v="5264"/>
  </r>
  <r>
    <x v="18"/>
    <x v="11"/>
    <n v="-16503.48"/>
    <x v="1"/>
    <s v="Facility expenses"/>
    <n v="5264"/>
  </r>
  <r>
    <x v="19"/>
    <x v="11"/>
    <n v="-39358.86"/>
    <x v="1"/>
    <s v="Operational overheads"/>
    <n v="5264"/>
  </r>
  <r>
    <x v="20"/>
    <x v="11"/>
    <n v="-44672.71"/>
    <x v="1"/>
    <s v="Admin costs"/>
    <n v="5264"/>
  </r>
  <r>
    <x v="21"/>
    <x v="11"/>
    <n v="-43976.04"/>
    <x v="1"/>
    <s v="Operational overheads"/>
    <n v="5264"/>
  </r>
  <r>
    <x v="22"/>
    <x v="11"/>
    <n v="-30018.639999999999"/>
    <x v="1"/>
    <s v="Admin costs"/>
    <n v="5264"/>
  </r>
  <r>
    <x v="23"/>
    <x v="11"/>
    <n v="-41046.18"/>
    <x v="1"/>
    <s v="Operational overheads"/>
    <n v="5264"/>
  </r>
  <r>
    <x v="0"/>
    <x v="12"/>
    <n v="-8024.18"/>
    <x v="0"/>
    <s v="Office lease payment"/>
    <n v="8387"/>
  </r>
  <r>
    <x v="1"/>
    <x v="12"/>
    <n v="-40595.300000000003"/>
    <x v="0"/>
    <s v="Retail space rent"/>
    <n v="8387"/>
  </r>
  <r>
    <x v="2"/>
    <x v="12"/>
    <n v="-21466.080000000002"/>
    <x v="0"/>
    <s v="Retail space rent"/>
    <n v="8387"/>
  </r>
  <r>
    <x v="3"/>
    <x v="12"/>
    <n v="-45786.01"/>
    <x v="0"/>
    <s v="Retail space rent"/>
    <n v="8387"/>
  </r>
  <r>
    <x v="4"/>
    <x v="12"/>
    <n v="-9837.8700000000008"/>
    <x v="0"/>
    <s v="Warehouse rental"/>
    <n v="8387"/>
  </r>
  <r>
    <x v="5"/>
    <x v="12"/>
    <n v="-35920.699999999997"/>
    <x v="0"/>
    <s v="Warehouse rental"/>
    <n v="8387"/>
  </r>
  <r>
    <x v="6"/>
    <x v="12"/>
    <n v="-42652.68"/>
    <x v="0"/>
    <s v="Office lease payment"/>
    <n v="8387"/>
  </r>
  <r>
    <x v="7"/>
    <x v="12"/>
    <n v="-16129.4"/>
    <x v="0"/>
    <s v="Office lease payment"/>
    <n v="8387"/>
  </r>
  <r>
    <x v="8"/>
    <x v="12"/>
    <n v="-36953.599999999999"/>
    <x v="0"/>
    <s v="Retail space rent"/>
    <n v="8387"/>
  </r>
  <r>
    <x v="9"/>
    <x v="12"/>
    <n v="-16982.79"/>
    <x v="0"/>
    <s v="Warehouse rental"/>
    <n v="8387"/>
  </r>
  <r>
    <x v="10"/>
    <x v="12"/>
    <n v="-34379.870000000003"/>
    <x v="0"/>
    <s v="Office lease payment"/>
    <n v="8387"/>
  </r>
  <r>
    <x v="11"/>
    <x v="12"/>
    <n v="-29975.41"/>
    <x v="0"/>
    <s v="Office lease payment"/>
    <n v="8387"/>
  </r>
  <r>
    <x v="12"/>
    <x v="12"/>
    <n v="-38509.730000000003"/>
    <x v="0"/>
    <s v="Warehouse rental"/>
    <n v="8387"/>
  </r>
  <r>
    <x v="13"/>
    <x v="12"/>
    <n v="-39701.599999999999"/>
    <x v="0"/>
    <s v="Office lease payment"/>
    <n v="8387"/>
  </r>
  <r>
    <x v="14"/>
    <x v="12"/>
    <n v="-10584.79"/>
    <x v="0"/>
    <s v="Retail space rent"/>
    <n v="8387"/>
  </r>
  <r>
    <x v="15"/>
    <x v="12"/>
    <n v="-12230.85"/>
    <x v="0"/>
    <s v="Warehouse rental"/>
    <n v="8387"/>
  </r>
  <r>
    <x v="16"/>
    <x v="12"/>
    <n v="-40348"/>
    <x v="0"/>
    <s v="Retail space rent"/>
    <n v="8387"/>
  </r>
  <r>
    <x v="17"/>
    <x v="12"/>
    <n v="-39997.160000000003"/>
    <x v="0"/>
    <s v="Warehouse rental"/>
    <n v="8387"/>
  </r>
  <r>
    <x v="18"/>
    <x v="12"/>
    <n v="-11432.83"/>
    <x v="0"/>
    <s v="Warehouse rental"/>
    <n v="8387"/>
  </r>
  <r>
    <x v="19"/>
    <x v="12"/>
    <n v="-14341.65"/>
    <x v="0"/>
    <s v="Office lease payment"/>
    <n v="8387"/>
  </r>
  <r>
    <x v="20"/>
    <x v="12"/>
    <n v="-29440.92"/>
    <x v="0"/>
    <s v="Office lease payment"/>
    <n v="8387"/>
  </r>
  <r>
    <x v="21"/>
    <x v="12"/>
    <n v="-36523.910000000003"/>
    <x v="0"/>
    <s v="Warehouse rental"/>
    <n v="8387"/>
  </r>
  <r>
    <x v="22"/>
    <x v="12"/>
    <n v="-13358.2"/>
    <x v="0"/>
    <s v="Retail space rent"/>
    <n v="8387"/>
  </r>
  <r>
    <x v="23"/>
    <x v="12"/>
    <n v="-18970.7"/>
    <x v="0"/>
    <s v="Retail space rent"/>
    <n v="8387"/>
  </r>
  <r>
    <x v="0"/>
    <x v="12"/>
    <n v="-16462.97"/>
    <x v="1"/>
    <s v="Office lease payment"/>
    <n v="8387"/>
  </r>
  <r>
    <x v="1"/>
    <x v="12"/>
    <n v="-12510.34"/>
    <x v="1"/>
    <s v="Retail space rent"/>
    <n v="8387"/>
  </r>
  <r>
    <x v="2"/>
    <x v="12"/>
    <n v="-36403.18"/>
    <x v="1"/>
    <s v="Office lease payment"/>
    <n v="8387"/>
  </r>
  <r>
    <x v="3"/>
    <x v="12"/>
    <n v="-10123.84"/>
    <x v="1"/>
    <s v="Office lease payment"/>
    <n v="8387"/>
  </r>
  <r>
    <x v="4"/>
    <x v="12"/>
    <n v="-20646.5"/>
    <x v="1"/>
    <s v="Warehouse rental"/>
    <n v="8387"/>
  </r>
  <r>
    <x v="5"/>
    <x v="12"/>
    <n v="-31232.41"/>
    <x v="1"/>
    <s v="Office lease payment"/>
    <n v="8387"/>
  </r>
  <r>
    <x v="6"/>
    <x v="12"/>
    <n v="-49619.1"/>
    <x v="1"/>
    <s v="Office lease payment"/>
    <n v="8387"/>
  </r>
  <r>
    <x v="7"/>
    <x v="12"/>
    <n v="-36152.949999999997"/>
    <x v="1"/>
    <s v="Warehouse rental"/>
    <n v="8387"/>
  </r>
  <r>
    <x v="8"/>
    <x v="12"/>
    <n v="-45410.03"/>
    <x v="1"/>
    <s v="Office lease payment"/>
    <n v="8387"/>
  </r>
  <r>
    <x v="9"/>
    <x v="12"/>
    <n v="-41034.370000000003"/>
    <x v="1"/>
    <s v="Office lease payment"/>
    <n v="8387"/>
  </r>
  <r>
    <x v="10"/>
    <x v="12"/>
    <n v="-43645.46"/>
    <x v="1"/>
    <s v="Office lease payment"/>
    <n v="8387"/>
  </r>
  <r>
    <x v="11"/>
    <x v="12"/>
    <n v="-48847.93"/>
    <x v="1"/>
    <s v="Retail space rent"/>
    <n v="8387"/>
  </r>
  <r>
    <x v="12"/>
    <x v="12"/>
    <n v="-18478.259999999998"/>
    <x v="1"/>
    <s v="Retail space rent"/>
    <n v="8387"/>
  </r>
  <r>
    <x v="13"/>
    <x v="12"/>
    <n v="-35139.1"/>
    <x v="1"/>
    <s v="Office lease payment"/>
    <n v="8387"/>
  </r>
  <r>
    <x v="14"/>
    <x v="12"/>
    <n v="-49724.52"/>
    <x v="1"/>
    <s v="Warehouse rental"/>
    <n v="8387"/>
  </r>
  <r>
    <x v="15"/>
    <x v="12"/>
    <n v="-26746.11"/>
    <x v="1"/>
    <s v="Retail space rent"/>
    <n v="8387"/>
  </r>
  <r>
    <x v="16"/>
    <x v="12"/>
    <n v="-38864.449999999997"/>
    <x v="1"/>
    <s v="Office lease payment"/>
    <n v="8387"/>
  </r>
  <r>
    <x v="17"/>
    <x v="12"/>
    <n v="-41044.35"/>
    <x v="1"/>
    <s v="Office lease payment"/>
    <n v="8387"/>
  </r>
  <r>
    <x v="18"/>
    <x v="12"/>
    <n v="-9314.02"/>
    <x v="1"/>
    <s v="Office lease payment"/>
    <n v="8387"/>
  </r>
  <r>
    <x v="19"/>
    <x v="12"/>
    <n v="-18538.61"/>
    <x v="1"/>
    <s v="Retail space rent"/>
    <n v="8387"/>
  </r>
  <r>
    <x v="20"/>
    <x v="12"/>
    <n v="-47390.22"/>
    <x v="1"/>
    <s v="Retail space rent"/>
    <n v="8387"/>
  </r>
  <r>
    <x v="21"/>
    <x v="12"/>
    <n v="-25040.560000000001"/>
    <x v="1"/>
    <s v="Office lease payment"/>
    <n v="8387"/>
  </r>
  <r>
    <x v="22"/>
    <x v="12"/>
    <n v="-25791.29"/>
    <x v="1"/>
    <s v="Warehouse rental"/>
    <n v="8387"/>
  </r>
  <r>
    <x v="23"/>
    <x v="12"/>
    <n v="-14931.74"/>
    <x v="1"/>
    <s v="Office lease payment"/>
    <n v="8387"/>
  </r>
  <r>
    <x v="0"/>
    <x v="13"/>
    <n v="-14775.83"/>
    <x v="0"/>
    <s v="Equipment servicing"/>
    <n v="6840"/>
  </r>
  <r>
    <x v="1"/>
    <x v="13"/>
    <n v="-41742.57"/>
    <x v="0"/>
    <s v="Building repairs"/>
    <n v="6840"/>
  </r>
  <r>
    <x v="2"/>
    <x v="13"/>
    <n v="-48715.93"/>
    <x v="0"/>
    <s v="Building repairs"/>
    <n v="6840"/>
  </r>
  <r>
    <x v="3"/>
    <x v="13"/>
    <n v="-9865.4699999999993"/>
    <x v="0"/>
    <s v="Equipment servicing"/>
    <n v="6840"/>
  </r>
  <r>
    <x v="4"/>
    <x v="13"/>
    <n v="-30253.360000000001"/>
    <x v="0"/>
    <s v="Building repairs"/>
    <n v="6840"/>
  </r>
  <r>
    <x v="5"/>
    <x v="13"/>
    <n v="-49478.31"/>
    <x v="0"/>
    <s v="Equipment servicing"/>
    <n v="6840"/>
  </r>
  <r>
    <x v="6"/>
    <x v="13"/>
    <n v="-39897.94"/>
    <x v="0"/>
    <s v="Equipment servicing"/>
    <n v="6840"/>
  </r>
  <r>
    <x v="7"/>
    <x v="13"/>
    <n v="-24513.51"/>
    <x v="0"/>
    <s v="Equipment servicing"/>
    <n v="6840"/>
  </r>
  <r>
    <x v="8"/>
    <x v="13"/>
    <n v="-42601.48"/>
    <x v="0"/>
    <s v="Equipment servicing"/>
    <n v="6840"/>
  </r>
  <r>
    <x v="9"/>
    <x v="13"/>
    <n v="-27258.59"/>
    <x v="0"/>
    <s v="Vehicle maintenance"/>
    <n v="6840"/>
  </r>
  <r>
    <x v="10"/>
    <x v="13"/>
    <n v="-44518.14"/>
    <x v="0"/>
    <s v="Building repairs"/>
    <n v="6840"/>
  </r>
  <r>
    <x v="11"/>
    <x v="13"/>
    <n v="-10754.41"/>
    <x v="0"/>
    <s v="Building repairs"/>
    <n v="6840"/>
  </r>
  <r>
    <x v="12"/>
    <x v="13"/>
    <n v="-39813.56"/>
    <x v="0"/>
    <s v="Building repairs"/>
    <n v="6840"/>
  </r>
  <r>
    <x v="13"/>
    <x v="13"/>
    <n v="-30285.05"/>
    <x v="0"/>
    <s v="Building repairs"/>
    <n v="6840"/>
  </r>
  <r>
    <x v="14"/>
    <x v="13"/>
    <n v="-45742.05"/>
    <x v="0"/>
    <s v="Building repairs"/>
    <n v="6840"/>
  </r>
  <r>
    <x v="15"/>
    <x v="13"/>
    <n v="-46947.16"/>
    <x v="0"/>
    <s v="Equipment servicing"/>
    <n v="6840"/>
  </r>
  <r>
    <x v="16"/>
    <x v="13"/>
    <n v="-7416.51"/>
    <x v="0"/>
    <s v="Equipment servicing"/>
    <n v="6840"/>
  </r>
  <r>
    <x v="17"/>
    <x v="13"/>
    <n v="-26897.35"/>
    <x v="0"/>
    <s v="Building repairs"/>
    <n v="6840"/>
  </r>
  <r>
    <x v="18"/>
    <x v="13"/>
    <n v="-11934.21"/>
    <x v="0"/>
    <s v="Equipment servicing"/>
    <n v="6840"/>
  </r>
  <r>
    <x v="19"/>
    <x v="13"/>
    <n v="-40630.76"/>
    <x v="0"/>
    <s v="Equipment servicing"/>
    <n v="6840"/>
  </r>
  <r>
    <x v="20"/>
    <x v="13"/>
    <n v="-15233.01"/>
    <x v="0"/>
    <s v="Building repairs"/>
    <n v="6840"/>
  </r>
  <r>
    <x v="21"/>
    <x v="13"/>
    <n v="-41887.1"/>
    <x v="0"/>
    <s v="Building repairs"/>
    <n v="6840"/>
  </r>
  <r>
    <x v="22"/>
    <x v="13"/>
    <n v="-22734.45"/>
    <x v="0"/>
    <s v="Equipment servicing"/>
    <n v="6840"/>
  </r>
  <r>
    <x v="23"/>
    <x v="13"/>
    <n v="-17111.93"/>
    <x v="0"/>
    <s v="Equipment servicing"/>
    <n v="6840"/>
  </r>
  <r>
    <x v="0"/>
    <x v="13"/>
    <n v="-5724"/>
    <x v="1"/>
    <s v="Equipment servicing"/>
    <n v="6840"/>
  </r>
  <r>
    <x v="1"/>
    <x v="13"/>
    <n v="-48067.11"/>
    <x v="1"/>
    <s v="Equipment servicing"/>
    <n v="6840"/>
  </r>
  <r>
    <x v="2"/>
    <x v="13"/>
    <n v="-36636.160000000003"/>
    <x v="1"/>
    <s v="Building repairs"/>
    <n v="6840"/>
  </r>
  <r>
    <x v="3"/>
    <x v="13"/>
    <n v="-28426.04"/>
    <x v="1"/>
    <s v="Equipment servicing"/>
    <n v="6840"/>
  </r>
  <r>
    <x v="4"/>
    <x v="13"/>
    <n v="-21714.33"/>
    <x v="1"/>
    <s v="Building repairs"/>
    <n v="6840"/>
  </r>
  <r>
    <x v="5"/>
    <x v="13"/>
    <n v="-20802.04"/>
    <x v="1"/>
    <s v="Vehicle maintenance"/>
    <n v="6840"/>
  </r>
  <r>
    <x v="6"/>
    <x v="13"/>
    <n v="-49666.1"/>
    <x v="1"/>
    <s v="Equipment servicing"/>
    <n v="6840"/>
  </r>
  <r>
    <x v="7"/>
    <x v="13"/>
    <n v="-33317.769999999997"/>
    <x v="1"/>
    <s v="Equipment servicing"/>
    <n v="6840"/>
  </r>
  <r>
    <x v="8"/>
    <x v="13"/>
    <n v="-5834.45"/>
    <x v="1"/>
    <s v="Equipment servicing"/>
    <n v="6840"/>
  </r>
  <r>
    <x v="9"/>
    <x v="13"/>
    <n v="-13186.7"/>
    <x v="1"/>
    <s v="Vehicle maintenance"/>
    <n v="6840"/>
  </r>
  <r>
    <x v="10"/>
    <x v="13"/>
    <n v="-9227.18"/>
    <x v="1"/>
    <s v="Building repairs"/>
    <n v="6840"/>
  </r>
  <r>
    <x v="11"/>
    <x v="13"/>
    <n v="-9943.6299999999992"/>
    <x v="1"/>
    <s v="Building repairs"/>
    <n v="6840"/>
  </r>
  <r>
    <x v="12"/>
    <x v="13"/>
    <n v="-41822.01"/>
    <x v="1"/>
    <s v="Vehicle maintenance"/>
    <n v="6840"/>
  </r>
  <r>
    <x v="13"/>
    <x v="13"/>
    <n v="-21649.17"/>
    <x v="1"/>
    <s v="Vehicle maintenance"/>
    <n v="6840"/>
  </r>
  <r>
    <x v="14"/>
    <x v="13"/>
    <n v="-19201.21"/>
    <x v="1"/>
    <s v="Equipment servicing"/>
    <n v="6840"/>
  </r>
  <r>
    <x v="15"/>
    <x v="13"/>
    <n v="-43708.01"/>
    <x v="1"/>
    <s v="Vehicle maintenance"/>
    <n v="6840"/>
  </r>
  <r>
    <x v="16"/>
    <x v="13"/>
    <n v="-46196.54"/>
    <x v="1"/>
    <s v="Vehicle maintenance"/>
    <n v="6840"/>
  </r>
  <r>
    <x v="17"/>
    <x v="13"/>
    <n v="-12429.45"/>
    <x v="1"/>
    <s v="Vehicle maintenance"/>
    <n v="6840"/>
  </r>
  <r>
    <x v="18"/>
    <x v="13"/>
    <n v="-16779.47"/>
    <x v="1"/>
    <s v="Vehicle maintenance"/>
    <n v="6840"/>
  </r>
  <r>
    <x v="19"/>
    <x v="13"/>
    <n v="-7323.05"/>
    <x v="1"/>
    <s v="Building repairs"/>
    <n v="6840"/>
  </r>
  <r>
    <x v="20"/>
    <x v="13"/>
    <n v="-26427.74"/>
    <x v="1"/>
    <s v="Building repairs"/>
    <n v="6840"/>
  </r>
  <r>
    <x v="21"/>
    <x v="13"/>
    <n v="-46152.1"/>
    <x v="1"/>
    <s v="Building repairs"/>
    <n v="6840"/>
  </r>
  <r>
    <x v="22"/>
    <x v="13"/>
    <n v="-36430.1"/>
    <x v="1"/>
    <s v="Building repairs"/>
    <n v="6840"/>
  </r>
  <r>
    <x v="23"/>
    <x v="13"/>
    <n v="-32096.92"/>
    <x v="1"/>
    <s v="Equipment servicing"/>
    <n v="6840"/>
  </r>
  <r>
    <x v="0"/>
    <x v="14"/>
    <n v="354380.5"/>
    <x v="0"/>
    <s v="Product sales revenue"/>
    <n v="8808"/>
  </r>
  <r>
    <x v="1"/>
    <x v="14"/>
    <n v="355236"/>
    <x v="0"/>
    <s v="Retail sales"/>
    <n v="8808"/>
  </r>
  <r>
    <x v="2"/>
    <x v="14"/>
    <n v="262905.09999999998"/>
    <x v="0"/>
    <s v="Retail sales"/>
    <n v="8808"/>
  </r>
  <r>
    <x v="3"/>
    <x v="14"/>
    <n v="296532.5"/>
    <x v="0"/>
    <s v="E-commerce sales"/>
    <n v="8808"/>
  </r>
  <r>
    <x v="4"/>
    <x v="14"/>
    <n v="142373.20000000001"/>
    <x v="0"/>
    <s v="E-commerce sales"/>
    <n v="8808"/>
  </r>
  <r>
    <x v="5"/>
    <x v="14"/>
    <n v="233737.7"/>
    <x v="0"/>
    <s v="Retail sales"/>
    <n v="8808"/>
  </r>
  <r>
    <x v="6"/>
    <x v="14"/>
    <n v="435424.7"/>
    <x v="0"/>
    <s v="E-commerce sales"/>
    <n v="8808"/>
  </r>
  <r>
    <x v="7"/>
    <x v="14"/>
    <n v="159715.5"/>
    <x v="0"/>
    <s v="Product sales revenue"/>
    <n v="8808"/>
  </r>
  <r>
    <x v="8"/>
    <x v="14"/>
    <n v="227042.40000000002"/>
    <x v="0"/>
    <s v="Retail sales"/>
    <n v="8808"/>
  </r>
  <r>
    <x v="9"/>
    <x v="14"/>
    <n v="247626.6"/>
    <x v="0"/>
    <s v="E-commerce sales"/>
    <n v="8808"/>
  </r>
  <r>
    <x v="10"/>
    <x v="14"/>
    <n v="435813.2"/>
    <x v="0"/>
    <s v="Product sales revenue"/>
    <n v="8808"/>
  </r>
  <r>
    <x v="11"/>
    <x v="14"/>
    <n v="141281"/>
    <x v="0"/>
    <s v="E-commerce sales"/>
    <n v="8808"/>
  </r>
  <r>
    <x v="12"/>
    <x v="14"/>
    <n v="213343.30000000002"/>
    <x v="0"/>
    <s v="E-commerce sales"/>
    <n v="8808"/>
  </r>
  <r>
    <x v="13"/>
    <x v="14"/>
    <n v="417244.4"/>
    <x v="0"/>
    <s v="Retail sales"/>
    <n v="8808"/>
  </r>
  <r>
    <x v="14"/>
    <x v="14"/>
    <n v="205045"/>
    <x v="0"/>
    <s v="Retail sales"/>
    <n v="8808"/>
  </r>
  <r>
    <x v="15"/>
    <x v="14"/>
    <n v="215132.59999999998"/>
    <x v="0"/>
    <s v="Retail sales"/>
    <n v="8808"/>
  </r>
  <r>
    <x v="16"/>
    <x v="14"/>
    <n v="238860.40000000002"/>
    <x v="0"/>
    <s v="Retail sales"/>
    <n v="8808"/>
  </r>
  <r>
    <x v="17"/>
    <x v="14"/>
    <n v="63117.5"/>
    <x v="0"/>
    <s v="Product sales revenue"/>
    <n v="8808"/>
  </r>
  <r>
    <x v="18"/>
    <x v="14"/>
    <n v="38100.700000000004"/>
    <x v="0"/>
    <s v="Product sales revenue"/>
    <n v="8808"/>
  </r>
  <r>
    <x v="19"/>
    <x v="14"/>
    <n v="94251.4"/>
    <x v="0"/>
    <s v="Retail sales"/>
    <n v="8808"/>
  </r>
  <r>
    <x v="20"/>
    <x v="14"/>
    <n v="116307.4"/>
    <x v="0"/>
    <s v="Product sales revenue"/>
    <n v="8808"/>
  </r>
  <r>
    <x v="21"/>
    <x v="14"/>
    <n v="318975.80000000005"/>
    <x v="0"/>
    <s v="Retail sales"/>
    <n v="8808"/>
  </r>
  <r>
    <x v="22"/>
    <x v="14"/>
    <n v="339416.5"/>
    <x v="0"/>
    <s v="Retail sales"/>
    <n v="8808"/>
  </r>
  <r>
    <x v="23"/>
    <x v="14"/>
    <n v="496024"/>
    <x v="0"/>
    <s v="Product sales revenue"/>
    <n v="8808"/>
  </r>
  <r>
    <x v="0"/>
    <x v="14"/>
    <n v="300588.90000000002"/>
    <x v="1"/>
    <s v="Retail sales"/>
    <n v="8808"/>
  </r>
  <r>
    <x v="1"/>
    <x v="14"/>
    <n v="375848.1"/>
    <x v="1"/>
    <s v="E-commerce sales"/>
    <n v="8808"/>
  </r>
  <r>
    <x v="2"/>
    <x v="14"/>
    <n v="446630.5"/>
    <x v="1"/>
    <s v="Retail sales"/>
    <n v="8808"/>
  </r>
  <r>
    <x v="3"/>
    <x v="14"/>
    <n v="484264.80000000005"/>
    <x v="1"/>
    <s v="E-commerce sales"/>
    <n v="8808"/>
  </r>
  <r>
    <x v="4"/>
    <x v="14"/>
    <n v="168186"/>
    <x v="1"/>
    <s v="Retail sales"/>
    <n v="8808"/>
  </r>
  <r>
    <x v="5"/>
    <x v="14"/>
    <n v="276635.2"/>
    <x v="1"/>
    <s v="E-commerce sales"/>
    <n v="8808"/>
  </r>
  <r>
    <x v="6"/>
    <x v="14"/>
    <n v="160455.70000000001"/>
    <x v="1"/>
    <s v="E-commerce sales"/>
    <n v="8808"/>
  </r>
  <r>
    <x v="7"/>
    <x v="14"/>
    <n v="383596.5"/>
    <x v="1"/>
    <s v="E-commerce sales"/>
    <n v="8808"/>
  </r>
  <r>
    <x v="8"/>
    <x v="14"/>
    <n v="179315.3"/>
    <x v="1"/>
    <s v="Product sales revenue"/>
    <n v="8808"/>
  </r>
  <r>
    <x v="9"/>
    <x v="14"/>
    <n v="155419"/>
    <x v="1"/>
    <s v="Retail sales"/>
    <n v="8808"/>
  </r>
  <r>
    <x v="10"/>
    <x v="14"/>
    <n v="88087.099999999991"/>
    <x v="1"/>
    <s v="E-commerce sales"/>
    <n v="8808"/>
  </r>
  <r>
    <x v="11"/>
    <x v="14"/>
    <n v="303892.7"/>
    <x v="1"/>
    <s v="E-commerce sales"/>
    <n v="8808"/>
  </r>
  <r>
    <x v="12"/>
    <x v="14"/>
    <n v="430133.1"/>
    <x v="1"/>
    <s v="Product sales revenue"/>
    <n v="8808"/>
  </r>
  <r>
    <x v="13"/>
    <x v="14"/>
    <n v="265492.8"/>
    <x v="1"/>
    <s v="Product sales revenue"/>
    <n v="8808"/>
  </r>
  <r>
    <x v="14"/>
    <x v="14"/>
    <n v="10541.099999999999"/>
    <x v="1"/>
    <s v="E-commerce sales"/>
    <n v="8808"/>
  </r>
  <r>
    <x v="15"/>
    <x v="14"/>
    <n v="278927.5"/>
    <x v="1"/>
    <s v="Retail sales"/>
    <n v="8808"/>
  </r>
  <r>
    <x v="16"/>
    <x v="14"/>
    <n v="181682.7"/>
    <x v="1"/>
    <s v="Retail sales"/>
    <n v="8808"/>
  </r>
  <r>
    <x v="17"/>
    <x v="14"/>
    <n v="292637.90000000002"/>
    <x v="1"/>
    <s v="E-commerce sales"/>
    <n v="8808"/>
  </r>
  <r>
    <x v="18"/>
    <x v="14"/>
    <n v="72878.399999999994"/>
    <x v="1"/>
    <s v="Product sales revenue"/>
    <n v="8808"/>
  </r>
  <r>
    <x v="19"/>
    <x v="14"/>
    <n v="447536.2"/>
    <x v="1"/>
    <s v="E-commerce sales"/>
    <n v="8808"/>
  </r>
  <r>
    <x v="20"/>
    <x v="14"/>
    <n v="303787.59999999998"/>
    <x v="1"/>
    <s v="Product sales revenue"/>
    <n v="8808"/>
  </r>
  <r>
    <x v="21"/>
    <x v="14"/>
    <n v="257945.9"/>
    <x v="1"/>
    <s v="E-commerce sales"/>
    <n v="8808"/>
  </r>
  <r>
    <x v="22"/>
    <x v="14"/>
    <n v="300347.8"/>
    <x v="1"/>
    <s v="E-commerce sales"/>
    <n v="8808"/>
  </r>
  <r>
    <x v="23"/>
    <x v="14"/>
    <n v="40683.4"/>
    <x v="1"/>
    <s v="E-commerce sales"/>
    <n v="8808"/>
  </r>
  <r>
    <x v="0"/>
    <x v="15"/>
    <n v="477576.69999999995"/>
    <x v="0"/>
    <s v="Software subscription"/>
    <n v="7377"/>
  </r>
  <r>
    <x v="1"/>
    <x v="15"/>
    <n v="87951"/>
    <x v="0"/>
    <s v="Consulting fees"/>
    <n v="7377"/>
  </r>
  <r>
    <x v="2"/>
    <x v="15"/>
    <n v="152218.70000000001"/>
    <x v="0"/>
    <s v="Consulting fees"/>
    <n v="7377"/>
  </r>
  <r>
    <x v="3"/>
    <x v="15"/>
    <n v="198830.2"/>
    <x v="0"/>
    <s v="Support services revenue"/>
    <n v="7377"/>
  </r>
  <r>
    <x v="4"/>
    <x v="15"/>
    <n v="49614.5"/>
    <x v="0"/>
    <s v="Software subscription"/>
    <n v="7377"/>
  </r>
  <r>
    <x v="5"/>
    <x v="15"/>
    <n v="20695.900000000001"/>
    <x v="0"/>
    <s v="Consulting fees"/>
    <n v="7377"/>
  </r>
  <r>
    <x v="6"/>
    <x v="15"/>
    <n v="209319.90000000002"/>
    <x v="0"/>
    <s v="Consulting fees"/>
    <n v="7377"/>
  </r>
  <r>
    <x v="7"/>
    <x v="15"/>
    <n v="451029.6"/>
    <x v="0"/>
    <s v="Software subscription"/>
    <n v="7377"/>
  </r>
  <r>
    <x v="8"/>
    <x v="15"/>
    <n v="417212.5"/>
    <x v="0"/>
    <s v="Support services revenue"/>
    <n v="7377"/>
  </r>
  <r>
    <x v="9"/>
    <x v="15"/>
    <n v="178921.69999999998"/>
    <x v="0"/>
    <s v="Consulting fees"/>
    <n v="7377"/>
  </r>
  <r>
    <x v="10"/>
    <x v="15"/>
    <n v="341093.8"/>
    <x v="0"/>
    <s v="Software subscription"/>
    <n v="7377"/>
  </r>
  <r>
    <x v="11"/>
    <x v="15"/>
    <n v="406391.8"/>
    <x v="0"/>
    <s v="Software subscription"/>
    <n v="7377"/>
  </r>
  <r>
    <x v="12"/>
    <x v="15"/>
    <n v="156797.70000000001"/>
    <x v="0"/>
    <s v="Software subscription"/>
    <n v="7377"/>
  </r>
  <r>
    <x v="13"/>
    <x v="15"/>
    <n v="282513.10000000003"/>
    <x v="0"/>
    <s v="Consulting fees"/>
    <n v="7377"/>
  </r>
  <r>
    <x v="14"/>
    <x v="15"/>
    <n v="390513.6"/>
    <x v="0"/>
    <s v="Consulting fees"/>
    <n v="7377"/>
  </r>
  <r>
    <x v="15"/>
    <x v="15"/>
    <n v="363953.30000000005"/>
    <x v="0"/>
    <s v="Software subscription"/>
    <n v="7377"/>
  </r>
  <r>
    <x v="16"/>
    <x v="15"/>
    <n v="315383.8"/>
    <x v="0"/>
    <s v="Software subscription"/>
    <n v="7377"/>
  </r>
  <r>
    <x v="17"/>
    <x v="15"/>
    <n v="61045.9"/>
    <x v="0"/>
    <s v="Software subscription"/>
    <n v="7377"/>
  </r>
  <r>
    <x v="18"/>
    <x v="15"/>
    <n v="458068.7"/>
    <x v="0"/>
    <s v="Consulting fees"/>
    <n v="7377"/>
  </r>
  <r>
    <x v="19"/>
    <x v="15"/>
    <n v="188070.5"/>
    <x v="0"/>
    <s v="Software subscription"/>
    <n v="7377"/>
  </r>
  <r>
    <x v="20"/>
    <x v="15"/>
    <n v="111907.09999999999"/>
    <x v="0"/>
    <s v="Software subscription"/>
    <n v="7377"/>
  </r>
  <r>
    <x v="21"/>
    <x v="15"/>
    <n v="188290.5"/>
    <x v="0"/>
    <s v="Consulting fees"/>
    <n v="7377"/>
  </r>
  <r>
    <x v="22"/>
    <x v="15"/>
    <n v="355840.5"/>
    <x v="0"/>
    <s v="Consulting fees"/>
    <n v="7377"/>
  </r>
  <r>
    <x v="23"/>
    <x v="15"/>
    <n v="449705.6"/>
    <x v="0"/>
    <s v="Software subscription"/>
    <n v="7377"/>
  </r>
  <r>
    <x v="0"/>
    <x v="15"/>
    <n v="498599.3"/>
    <x v="1"/>
    <s v="Software subscription"/>
    <n v="7377"/>
  </r>
  <r>
    <x v="1"/>
    <x v="15"/>
    <n v="404731.2"/>
    <x v="1"/>
    <s v="Consulting fees"/>
    <n v="7377"/>
  </r>
  <r>
    <x v="2"/>
    <x v="15"/>
    <n v="418305.89999999997"/>
    <x v="1"/>
    <s v="Consulting fees"/>
    <n v="7377"/>
  </r>
  <r>
    <x v="3"/>
    <x v="15"/>
    <n v="334827.69999999995"/>
    <x v="1"/>
    <s v="Software subscription"/>
    <n v="7377"/>
  </r>
  <r>
    <x v="4"/>
    <x v="15"/>
    <n v="33312.600000000006"/>
    <x v="1"/>
    <s v="Support services revenue"/>
    <n v="7377"/>
  </r>
  <r>
    <x v="5"/>
    <x v="15"/>
    <n v="307511.5"/>
    <x v="1"/>
    <s v="Software subscription"/>
    <n v="7377"/>
  </r>
  <r>
    <x v="6"/>
    <x v="15"/>
    <n v="135992.4"/>
    <x v="1"/>
    <s v="Support services revenue"/>
    <n v="7377"/>
  </r>
  <r>
    <x v="7"/>
    <x v="15"/>
    <n v="24614.2"/>
    <x v="1"/>
    <s v="Consulting fees"/>
    <n v="7377"/>
  </r>
  <r>
    <x v="8"/>
    <x v="15"/>
    <n v="395383"/>
    <x v="1"/>
    <s v="Support services revenue"/>
    <n v="7377"/>
  </r>
  <r>
    <x v="9"/>
    <x v="15"/>
    <n v="68619.199999999997"/>
    <x v="1"/>
    <s v="Software subscription"/>
    <n v="7377"/>
  </r>
  <r>
    <x v="10"/>
    <x v="15"/>
    <n v="434992.69999999995"/>
    <x v="1"/>
    <s v="Consulting fees"/>
    <n v="7377"/>
  </r>
  <r>
    <x v="11"/>
    <x v="15"/>
    <n v="211981.4"/>
    <x v="1"/>
    <s v="Support services revenue"/>
    <n v="7377"/>
  </r>
  <r>
    <x v="12"/>
    <x v="15"/>
    <n v="305944.90000000002"/>
    <x v="1"/>
    <s v="Support services revenue"/>
    <n v="7377"/>
  </r>
  <r>
    <x v="13"/>
    <x v="15"/>
    <n v="193091.19999999998"/>
    <x v="1"/>
    <s v="Consulting fees"/>
    <n v="7377"/>
  </r>
  <r>
    <x v="14"/>
    <x v="15"/>
    <n v="99033.600000000006"/>
    <x v="1"/>
    <s v="Software subscription"/>
    <n v="7377"/>
  </r>
  <r>
    <x v="15"/>
    <x v="15"/>
    <n v="363395.6"/>
    <x v="1"/>
    <s v="Software subscription"/>
    <n v="7377"/>
  </r>
  <r>
    <x v="16"/>
    <x v="15"/>
    <n v="345156.5"/>
    <x v="1"/>
    <s v="Consulting fees"/>
    <n v="7377"/>
  </r>
  <r>
    <x v="17"/>
    <x v="15"/>
    <n v="261550.40000000002"/>
    <x v="1"/>
    <s v="Software subscription"/>
    <n v="7377"/>
  </r>
  <r>
    <x v="18"/>
    <x v="15"/>
    <n v="354657.5"/>
    <x v="1"/>
    <s v="Consulting fees"/>
    <n v="7377"/>
  </r>
  <r>
    <x v="19"/>
    <x v="15"/>
    <n v="404947.9"/>
    <x v="1"/>
    <s v="Support services revenue"/>
    <n v="7377"/>
  </r>
  <r>
    <x v="20"/>
    <x v="15"/>
    <n v="243413.1"/>
    <x v="1"/>
    <s v="Support services revenue"/>
    <n v="7377"/>
  </r>
  <r>
    <x v="21"/>
    <x v="15"/>
    <n v="412398.30000000005"/>
    <x v="1"/>
    <s v="Support services revenue"/>
    <n v="7377"/>
  </r>
  <r>
    <x v="22"/>
    <x v="15"/>
    <n v="134681.5"/>
    <x v="1"/>
    <s v="Consulting fees"/>
    <n v="7377"/>
  </r>
  <r>
    <x v="23"/>
    <x v="15"/>
    <n v="106986"/>
    <x v="1"/>
    <s v="Support services revenue"/>
    <n v="7377"/>
  </r>
  <r>
    <x v="0"/>
    <x v="16"/>
    <n v="-2915.98"/>
    <x v="0"/>
    <s v="Corporate tax payment"/>
    <n v="3029"/>
  </r>
  <r>
    <x v="1"/>
    <x v="16"/>
    <n v="-2750.52"/>
    <x v="0"/>
    <s v="VAT settlement"/>
    <n v="3029"/>
  </r>
  <r>
    <x v="2"/>
    <x v="16"/>
    <n v="-3214.55"/>
    <x v="0"/>
    <s v="Corporate tax payment"/>
    <n v="3029"/>
  </r>
  <r>
    <x v="3"/>
    <x v="16"/>
    <n v="-2349.54"/>
    <x v="0"/>
    <s v="VAT settlement"/>
    <n v="3029"/>
  </r>
  <r>
    <x v="4"/>
    <x v="16"/>
    <n v="-1013.07"/>
    <x v="0"/>
    <s v="Income tax adjustment"/>
    <n v="3029"/>
  </r>
  <r>
    <x v="5"/>
    <x v="16"/>
    <n v="-4915.3900000000003"/>
    <x v="0"/>
    <s v="Corporate tax payment"/>
    <n v="3029"/>
  </r>
  <r>
    <x v="6"/>
    <x v="16"/>
    <n v="-4776.07"/>
    <x v="0"/>
    <s v="VAT settlement"/>
    <n v="3029"/>
  </r>
  <r>
    <x v="7"/>
    <x v="16"/>
    <n v="-2235.5100000000002"/>
    <x v="0"/>
    <s v="VAT settlement"/>
    <n v="3029"/>
  </r>
  <r>
    <x v="8"/>
    <x v="16"/>
    <n v="-3758.88"/>
    <x v="0"/>
    <s v="VAT settlement"/>
    <n v="3029"/>
  </r>
  <r>
    <x v="9"/>
    <x v="16"/>
    <n v="-4674.82"/>
    <x v="0"/>
    <s v="Corporate tax payment"/>
    <n v="3029"/>
  </r>
  <r>
    <x v="10"/>
    <x v="16"/>
    <n v="-2120.3000000000002"/>
    <x v="0"/>
    <s v="VAT settlement"/>
    <n v="3029"/>
  </r>
  <r>
    <x v="11"/>
    <x v="16"/>
    <n v="-2448"/>
    <x v="0"/>
    <s v="Income tax adjustment"/>
    <n v="3029"/>
  </r>
  <r>
    <x v="12"/>
    <x v="16"/>
    <n v="-3948.44"/>
    <x v="0"/>
    <s v="Corporate tax payment"/>
    <n v="3029"/>
  </r>
  <r>
    <x v="13"/>
    <x v="16"/>
    <n v="-3839.68"/>
    <x v="0"/>
    <s v="Income tax adjustment"/>
    <n v="3029"/>
  </r>
  <r>
    <x v="14"/>
    <x v="16"/>
    <n v="-1531.67"/>
    <x v="0"/>
    <s v="Corporate tax payment"/>
    <n v="3029"/>
  </r>
  <r>
    <x v="15"/>
    <x v="16"/>
    <n v="-4346.51"/>
    <x v="0"/>
    <s v="Income tax adjustment"/>
    <n v="3029"/>
  </r>
  <r>
    <x v="16"/>
    <x v="16"/>
    <n v="-3946.78"/>
    <x v="0"/>
    <s v="Income tax adjustment"/>
    <n v="3029"/>
  </r>
  <r>
    <x v="17"/>
    <x v="16"/>
    <n v="-2832.84"/>
    <x v="0"/>
    <s v="Income tax adjustment"/>
    <n v="3029"/>
  </r>
  <r>
    <x v="18"/>
    <x v="16"/>
    <n v="-1143.01"/>
    <x v="0"/>
    <s v="Income tax adjustment"/>
    <n v="3029"/>
  </r>
  <r>
    <x v="19"/>
    <x v="16"/>
    <n v="-3471.72"/>
    <x v="0"/>
    <s v="Income tax adjustment"/>
    <n v="3029"/>
  </r>
  <r>
    <x v="20"/>
    <x v="16"/>
    <n v="-2650.48"/>
    <x v="0"/>
    <s v="Corporate tax payment"/>
    <n v="3029"/>
  </r>
  <r>
    <x v="21"/>
    <x v="16"/>
    <n v="-2186.56"/>
    <x v="0"/>
    <s v="VAT settlement"/>
    <n v="3029"/>
  </r>
  <r>
    <x v="22"/>
    <x v="16"/>
    <n v="-1248.23"/>
    <x v="0"/>
    <s v="Income tax adjustment"/>
    <n v="3029"/>
  </r>
  <r>
    <x v="23"/>
    <x v="16"/>
    <n v="-1681.58"/>
    <x v="0"/>
    <s v="VAT settlement"/>
    <n v="3029"/>
  </r>
  <r>
    <x v="0"/>
    <x v="16"/>
    <n v="-4320.1000000000004"/>
    <x v="1"/>
    <s v="VAT settlement"/>
    <n v="3029"/>
  </r>
  <r>
    <x v="1"/>
    <x v="16"/>
    <n v="-4732.2"/>
    <x v="1"/>
    <s v="Corporate tax payment"/>
    <n v="3029"/>
  </r>
  <r>
    <x v="2"/>
    <x v="16"/>
    <n v="-3151.7"/>
    <x v="1"/>
    <s v="Corporate tax payment"/>
    <n v="3029"/>
  </r>
  <r>
    <x v="3"/>
    <x v="16"/>
    <n v="-3928.25"/>
    <x v="1"/>
    <s v="Income tax adjustment"/>
    <n v="3029"/>
  </r>
  <r>
    <x v="4"/>
    <x v="16"/>
    <n v="-4940.79"/>
    <x v="1"/>
    <s v="Corporate tax payment"/>
    <n v="3029"/>
  </r>
  <r>
    <x v="5"/>
    <x v="16"/>
    <n v="-4440.75"/>
    <x v="1"/>
    <s v="VAT settlement"/>
    <n v="3029"/>
  </r>
  <r>
    <x v="6"/>
    <x v="16"/>
    <n v="-1909.48"/>
    <x v="1"/>
    <s v="Corporate tax payment"/>
    <n v="3029"/>
  </r>
  <r>
    <x v="7"/>
    <x v="16"/>
    <n v="-3294.08"/>
    <x v="1"/>
    <s v="VAT settlement"/>
    <n v="3029"/>
  </r>
  <r>
    <x v="8"/>
    <x v="16"/>
    <n v="-1210.6600000000001"/>
    <x v="1"/>
    <s v="Corporate tax payment"/>
    <n v="3029"/>
  </r>
  <r>
    <x v="9"/>
    <x v="16"/>
    <n v="-2542.21"/>
    <x v="1"/>
    <s v="VAT settlement"/>
    <n v="3029"/>
  </r>
  <r>
    <x v="10"/>
    <x v="16"/>
    <n v="-4558.74"/>
    <x v="1"/>
    <s v="VAT settlement"/>
    <n v="3029"/>
  </r>
  <r>
    <x v="11"/>
    <x v="16"/>
    <n v="-2151.41"/>
    <x v="1"/>
    <s v="Corporate tax payment"/>
    <n v="3029"/>
  </r>
  <r>
    <x v="12"/>
    <x v="16"/>
    <n v="-2018.96"/>
    <x v="1"/>
    <s v="VAT settlement"/>
    <n v="3029"/>
  </r>
  <r>
    <x v="13"/>
    <x v="16"/>
    <n v="-2175.9"/>
    <x v="1"/>
    <s v="Income tax adjustment"/>
    <n v="3029"/>
  </r>
  <r>
    <x v="14"/>
    <x v="16"/>
    <n v="-2310.2399999999998"/>
    <x v="1"/>
    <s v="Income tax adjustment"/>
    <n v="3029"/>
  </r>
  <r>
    <x v="15"/>
    <x v="16"/>
    <n v="-4467.66"/>
    <x v="1"/>
    <s v="Corporate tax payment"/>
    <n v="3029"/>
  </r>
  <r>
    <x v="16"/>
    <x v="16"/>
    <n v="-2205.2600000000002"/>
    <x v="1"/>
    <s v="Corporate tax payment"/>
    <n v="3029"/>
  </r>
  <r>
    <x v="17"/>
    <x v="16"/>
    <n v="-1388.02"/>
    <x v="1"/>
    <s v="Income tax adjustment"/>
    <n v="3029"/>
  </r>
  <r>
    <x v="18"/>
    <x v="16"/>
    <n v="-2369.0300000000002"/>
    <x v="1"/>
    <s v="Corporate tax payment"/>
    <n v="3029"/>
  </r>
  <r>
    <x v="19"/>
    <x v="16"/>
    <n v="-1992.24"/>
    <x v="1"/>
    <s v="Income tax adjustment"/>
    <n v="3029"/>
  </r>
  <r>
    <x v="20"/>
    <x v="16"/>
    <n v="-2301.61"/>
    <x v="1"/>
    <s v="Corporate tax payment"/>
    <n v="3029"/>
  </r>
  <r>
    <x v="21"/>
    <x v="16"/>
    <n v="-2952.54"/>
    <x v="1"/>
    <s v="Income tax adjustment"/>
    <n v="3029"/>
  </r>
  <r>
    <x v="22"/>
    <x v="16"/>
    <n v="-4366.9399999999996"/>
    <x v="1"/>
    <s v="Income tax adjustment"/>
    <n v="3029"/>
  </r>
  <r>
    <x v="23"/>
    <x v="16"/>
    <n v="-3956.71"/>
    <x v="1"/>
    <s v="VAT settlement"/>
    <n v="3029"/>
  </r>
  <r>
    <x v="0"/>
    <x v="17"/>
    <n v="-39605.82"/>
    <x v="0"/>
    <s v="Employee salaries"/>
    <n v="5175"/>
  </r>
  <r>
    <x v="1"/>
    <x v="17"/>
    <n v="-40674.559999999998"/>
    <x v="0"/>
    <s v="Bonus payments"/>
    <n v="5175"/>
  </r>
  <r>
    <x v="2"/>
    <x v="17"/>
    <n v="-12993.03"/>
    <x v="0"/>
    <s v="Employee salaries"/>
    <n v="5175"/>
  </r>
  <r>
    <x v="3"/>
    <x v="17"/>
    <n v="-12112.05"/>
    <x v="0"/>
    <s v="Employee salaries"/>
    <n v="5175"/>
  </r>
  <r>
    <x v="4"/>
    <x v="17"/>
    <n v="-38318.74"/>
    <x v="0"/>
    <s v="Bonus payments"/>
    <n v="5175"/>
  </r>
  <r>
    <x v="5"/>
    <x v="17"/>
    <n v="-14163.3"/>
    <x v="0"/>
    <s v="Employee salaries"/>
    <n v="5175"/>
  </r>
  <r>
    <x v="6"/>
    <x v="17"/>
    <n v="-16037.74"/>
    <x v="0"/>
    <s v="Employee salaries"/>
    <n v="5175"/>
  </r>
  <r>
    <x v="7"/>
    <x v="17"/>
    <n v="-13801.67"/>
    <x v="0"/>
    <s v="Employee salaries"/>
    <n v="5175"/>
  </r>
  <r>
    <x v="8"/>
    <x v="17"/>
    <n v="-8335.6"/>
    <x v="0"/>
    <s v="Bonus payments"/>
    <n v="5175"/>
  </r>
  <r>
    <x v="9"/>
    <x v="17"/>
    <n v="-41810.620000000003"/>
    <x v="0"/>
    <s v="Bonus payments"/>
    <n v="5175"/>
  </r>
  <r>
    <x v="10"/>
    <x v="17"/>
    <n v="-46748.83"/>
    <x v="0"/>
    <s v="Bonus payments"/>
    <n v="5175"/>
  </r>
  <r>
    <x v="11"/>
    <x v="17"/>
    <n v="-5984.85"/>
    <x v="0"/>
    <s v="Employee salaries"/>
    <n v="5175"/>
  </r>
  <r>
    <x v="12"/>
    <x v="17"/>
    <n v="-30599.78"/>
    <x v="0"/>
    <s v="Bonus payments"/>
    <n v="5175"/>
  </r>
  <r>
    <x v="13"/>
    <x v="17"/>
    <n v="-46709.98"/>
    <x v="0"/>
    <s v="Payroll taxes"/>
    <n v="5175"/>
  </r>
  <r>
    <x v="14"/>
    <x v="17"/>
    <n v="-27123.279999999999"/>
    <x v="0"/>
    <s v="Bonus payments"/>
    <n v="5175"/>
  </r>
  <r>
    <x v="15"/>
    <x v="17"/>
    <n v="-26609.17"/>
    <x v="0"/>
    <s v="Employee salaries"/>
    <n v="5175"/>
  </r>
  <r>
    <x v="16"/>
    <x v="17"/>
    <n v="-41440.019999999997"/>
    <x v="0"/>
    <s v="Payroll taxes"/>
    <n v="5175"/>
  </r>
  <r>
    <x v="17"/>
    <x v="17"/>
    <n v="-31994.97"/>
    <x v="0"/>
    <s v="Employee salaries"/>
    <n v="5175"/>
  </r>
  <r>
    <x v="18"/>
    <x v="17"/>
    <n v="-10177.25"/>
    <x v="0"/>
    <s v="Employee salaries"/>
    <n v="5175"/>
  </r>
  <r>
    <x v="19"/>
    <x v="17"/>
    <n v="-31283.33"/>
    <x v="0"/>
    <s v="Employee salaries"/>
    <n v="5175"/>
  </r>
  <r>
    <x v="20"/>
    <x v="17"/>
    <n v="-35278.339999999997"/>
    <x v="0"/>
    <s v="Employee salaries"/>
    <n v="5175"/>
  </r>
  <r>
    <x v="21"/>
    <x v="17"/>
    <n v="-46449.18"/>
    <x v="0"/>
    <s v="Employee salaries"/>
    <n v="5175"/>
  </r>
  <r>
    <x v="22"/>
    <x v="17"/>
    <n v="-6832.04"/>
    <x v="0"/>
    <s v="Bonus payments"/>
    <n v="5175"/>
  </r>
  <r>
    <x v="23"/>
    <x v="17"/>
    <n v="-47369.11"/>
    <x v="0"/>
    <s v="Employee salaries"/>
    <n v="5175"/>
  </r>
  <r>
    <x v="0"/>
    <x v="17"/>
    <n v="-21996.25"/>
    <x v="1"/>
    <s v="Employee salaries"/>
    <n v="5175"/>
  </r>
  <r>
    <x v="1"/>
    <x v="17"/>
    <n v="-14256.02"/>
    <x v="1"/>
    <s v="Payroll taxes"/>
    <n v="5175"/>
  </r>
  <r>
    <x v="2"/>
    <x v="17"/>
    <n v="-45112.92"/>
    <x v="1"/>
    <s v="Payroll taxes"/>
    <n v="5175"/>
  </r>
  <r>
    <x v="3"/>
    <x v="17"/>
    <n v="-6998.27"/>
    <x v="1"/>
    <s v="Payroll taxes"/>
    <n v="5175"/>
  </r>
  <r>
    <x v="4"/>
    <x v="17"/>
    <n v="-25019.87"/>
    <x v="1"/>
    <s v="Payroll taxes"/>
    <n v="5175"/>
  </r>
  <r>
    <x v="5"/>
    <x v="17"/>
    <n v="-31335.06"/>
    <x v="1"/>
    <s v="Employee salaries"/>
    <n v="5175"/>
  </r>
  <r>
    <x v="6"/>
    <x v="17"/>
    <n v="-44934.400000000001"/>
    <x v="1"/>
    <s v="Payroll taxes"/>
    <n v="5175"/>
  </r>
  <r>
    <x v="7"/>
    <x v="17"/>
    <n v="-29268.65"/>
    <x v="1"/>
    <s v="Employee salaries"/>
    <n v="5175"/>
  </r>
  <r>
    <x v="8"/>
    <x v="17"/>
    <n v="-10621.31"/>
    <x v="1"/>
    <s v="Payroll taxes"/>
    <n v="5175"/>
  </r>
  <r>
    <x v="9"/>
    <x v="17"/>
    <n v="-45996.82"/>
    <x v="1"/>
    <s v="Employee salaries"/>
    <n v="5175"/>
  </r>
  <r>
    <x v="10"/>
    <x v="17"/>
    <n v="-31065.24"/>
    <x v="1"/>
    <s v="Payroll taxes"/>
    <n v="5175"/>
  </r>
  <r>
    <x v="11"/>
    <x v="17"/>
    <n v="-15403.61"/>
    <x v="1"/>
    <s v="Employee salaries"/>
    <n v="5175"/>
  </r>
  <r>
    <x v="12"/>
    <x v="17"/>
    <n v="-7505.77"/>
    <x v="1"/>
    <s v="Bonus payments"/>
    <n v="5175"/>
  </r>
  <r>
    <x v="13"/>
    <x v="17"/>
    <n v="-33072.25"/>
    <x v="1"/>
    <s v="Bonus payments"/>
    <n v="5175"/>
  </r>
  <r>
    <x v="14"/>
    <x v="17"/>
    <n v="-5314.32"/>
    <x v="1"/>
    <s v="Payroll taxes"/>
    <n v="5175"/>
  </r>
  <r>
    <x v="15"/>
    <x v="17"/>
    <n v="-17324.54"/>
    <x v="1"/>
    <s v="Payroll taxes"/>
    <n v="5175"/>
  </r>
  <r>
    <x v="16"/>
    <x v="17"/>
    <n v="-36339.230000000003"/>
    <x v="1"/>
    <s v="Employee salaries"/>
    <n v="5175"/>
  </r>
  <r>
    <x v="17"/>
    <x v="17"/>
    <n v="-27784.560000000001"/>
    <x v="1"/>
    <s v="Bonus payments"/>
    <n v="5175"/>
  </r>
  <r>
    <x v="18"/>
    <x v="17"/>
    <n v="-41225.599999999999"/>
    <x v="1"/>
    <s v="Bonus payments"/>
    <n v="5175"/>
  </r>
  <r>
    <x v="19"/>
    <x v="17"/>
    <n v="-11213.07"/>
    <x v="1"/>
    <s v="Payroll taxes"/>
    <n v="5175"/>
  </r>
  <r>
    <x v="20"/>
    <x v="17"/>
    <n v="-44967.97"/>
    <x v="1"/>
    <s v="Bonus payments"/>
    <n v="5175"/>
  </r>
  <r>
    <x v="21"/>
    <x v="17"/>
    <n v="-10112.35"/>
    <x v="1"/>
    <s v="Employee salaries"/>
    <n v="5175"/>
  </r>
  <r>
    <x v="22"/>
    <x v="17"/>
    <n v="-36235.199999999997"/>
    <x v="1"/>
    <s v="Employee salaries"/>
    <n v="5175"/>
  </r>
  <r>
    <x v="23"/>
    <x v="17"/>
    <n v="-15025.09"/>
    <x v="1"/>
    <s v="Bonus payments"/>
    <n v="51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n v="110000"/>
    <n v="300000"/>
    <n v="40000"/>
    <n v="280000"/>
    <n v="140000"/>
    <n v="290000"/>
    <n v="270000"/>
    <n v="470000"/>
    <n v="160000"/>
    <n v="20000"/>
    <n v="460000"/>
    <n v="390000"/>
  </r>
  <r>
    <x v="1"/>
    <n v="430000"/>
    <n v="270000"/>
    <n v="310000"/>
    <n v="190000"/>
    <n v="360000"/>
    <n v="150000"/>
    <n v="110000"/>
    <n v="500000"/>
    <n v="370000"/>
    <n v="390000"/>
    <n v="470000"/>
    <n v="460000"/>
  </r>
  <r>
    <x v="2"/>
    <n v="13000"/>
    <n v="8000"/>
    <n v="19000"/>
    <n v="10000"/>
    <n v="19000"/>
    <n v="41000"/>
    <n v="47000"/>
    <n v="15000"/>
    <n v="35000"/>
    <n v="40000"/>
    <n v="9000"/>
    <n v="48000"/>
  </r>
  <r>
    <x v="3"/>
    <n v="-31000"/>
    <n v="-49000"/>
    <n v="-14000"/>
    <n v="-49000"/>
    <n v="-14000"/>
    <n v="-12000"/>
    <n v="-10000"/>
    <n v="-17000"/>
    <n v="-25000"/>
    <n v="-24000"/>
    <n v="-13000"/>
    <n v="-46000"/>
  </r>
  <r>
    <x v="4"/>
    <n v="-14000"/>
    <n v="-30000"/>
    <n v="-18000"/>
    <n v="-34000"/>
    <n v="-36000"/>
    <n v="-44000"/>
    <n v="-42000"/>
    <n v="-38000"/>
    <n v="-15000"/>
    <n v="-16000"/>
    <n v="-37000"/>
    <n v="-20000"/>
  </r>
  <r>
    <x v="5"/>
    <n v="-7000"/>
    <n v="-35000"/>
    <n v="-18000"/>
    <n v="-26000"/>
    <n v="-40000"/>
    <n v="-36000"/>
    <n v="-49000"/>
    <n v="-39000"/>
    <n v="-23000"/>
    <n v="-36000"/>
    <n v="-38000"/>
    <n v="-18000"/>
  </r>
  <r>
    <x v="6"/>
    <n v="-45000"/>
    <n v="-45000"/>
    <n v="-47000"/>
    <n v="-49000"/>
    <n v="-47000"/>
    <n v="-47000"/>
    <n v="-47000"/>
    <n v="-47000"/>
    <n v="-47000"/>
    <n v="-50000"/>
    <n v="-50000"/>
    <n v="-50000"/>
  </r>
  <r>
    <x v="7"/>
    <n v="-27000"/>
    <n v="-45000"/>
    <n v="-27000"/>
    <n v="-27000"/>
    <n v="-6000"/>
    <n v="-16000"/>
    <n v="-48000"/>
    <n v="-26000"/>
    <n v="-34000"/>
    <n v="-46000"/>
    <n v="-28000"/>
    <n v="-15000"/>
  </r>
  <r>
    <x v="8"/>
    <n v="-24000"/>
    <n v="-25000"/>
    <n v="-34000"/>
    <n v="-30000"/>
    <n v="-45000"/>
    <n v="-7000"/>
    <n v="-17000"/>
    <n v="-29000"/>
    <n v="-44000"/>
    <n v="-47000"/>
    <n v="-35000"/>
    <n v="-31000"/>
  </r>
  <r>
    <x v="9"/>
    <n v="-41000"/>
    <n v="-49000"/>
    <n v="-10000"/>
    <n v="-27000"/>
    <n v="-7000"/>
    <n v="-41000"/>
    <n v="-49000"/>
    <n v="-36000"/>
    <n v="-29000"/>
    <n v="-33000"/>
    <n v="-44000"/>
    <n v="-8000"/>
  </r>
  <r>
    <x v="10"/>
    <n v="-20000"/>
    <n v="-15000"/>
    <n v="-46000"/>
    <n v="-18000"/>
    <n v="-20000"/>
    <n v="-49000"/>
    <n v="-33000"/>
    <n v="-24000"/>
    <n v="-36000"/>
    <n v="-37000"/>
    <n v="-9000"/>
    <n v="-48000"/>
  </r>
  <r>
    <x v="11"/>
    <n v="-22000"/>
    <n v="-22000"/>
    <n v="-47000"/>
    <n v="-25000"/>
    <n v="-33000"/>
    <n v="-5000"/>
    <n v="-29000"/>
    <n v="-24000"/>
    <n v="-18000"/>
    <n v="-45000"/>
    <n v="-32000"/>
    <n v="-18000"/>
  </r>
  <r>
    <x v="12"/>
    <n v="-29000"/>
    <n v="-9000"/>
    <n v="-29000"/>
    <n v="-47000"/>
    <n v="-26000"/>
    <n v="-35000"/>
    <n v="-11000"/>
    <n v="-44000"/>
    <n v="-18000"/>
    <n v="-29000"/>
    <n v="-31000"/>
    <n v="-11000"/>
  </r>
  <r>
    <x v="13"/>
    <n v="-29000"/>
    <n v="-40000"/>
    <n v="-38000"/>
    <n v="-31000"/>
    <n v="-43000"/>
    <n v="-34000"/>
    <n v="-44000"/>
    <n v="-21000"/>
    <n v="-11000"/>
    <n v="-32000"/>
    <n v="-49000"/>
    <n v="-44000"/>
  </r>
  <r>
    <x v="14"/>
    <n v="-33000"/>
    <n v="-8000"/>
    <n v="-47000"/>
    <n v="-42000"/>
    <n v="-28000"/>
    <n v="-20000"/>
    <n v="-5000"/>
    <n v="-38000"/>
    <n v="-44000"/>
    <n v="-29000"/>
    <n v="-33000"/>
    <n v="-6000"/>
  </r>
  <r>
    <x v="15"/>
    <n v="-5000"/>
    <n v="-5000"/>
    <n v="-5000"/>
    <n v="-5000"/>
    <n v="-5000"/>
    <n v="-5000"/>
    <n v="-5000"/>
    <n v="-5000"/>
    <n v="-5000"/>
    <n v="-5000"/>
    <n v="-5000"/>
    <n v="-5000"/>
  </r>
  <r>
    <x v="16"/>
    <n v="1000"/>
    <n v="1000"/>
    <n v="1000"/>
    <n v="1000"/>
    <n v="1000"/>
    <n v="1000"/>
    <n v="1000"/>
    <n v="1000"/>
    <n v="1000"/>
    <n v="1000"/>
    <n v="1000"/>
    <n v="1000"/>
  </r>
  <r>
    <x v="17"/>
    <n v="-4000"/>
    <n v="-4000"/>
    <n v="-4000"/>
    <n v="-4000"/>
    <n v="-4000"/>
    <n v="-4000"/>
    <n v="-4000"/>
    <n v="-4000"/>
    <n v="-4000"/>
    <n v="-4000"/>
    <n v="-4000"/>
    <n v="-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65637-2535-40D0-8266-114FBA1BDCE7}" name="PivotTable7" cacheId="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1:M70" firstHeaderRow="0" firstDataRow="1" firstDataCol="1"/>
  <pivotFields count="13">
    <pivotField axis="axisRow" showAll="0">
      <items count="19">
        <item x="7"/>
        <item x="10"/>
        <item x="11"/>
        <item x="4"/>
        <item x="3"/>
        <item x="14"/>
        <item x="2"/>
        <item x="5"/>
        <item x="9"/>
        <item x="1"/>
        <item x="0"/>
        <item x="6"/>
        <item x="8"/>
        <item x="12"/>
        <item x="13"/>
        <item x="15"/>
        <item x="16"/>
        <item x="17"/>
        <item t="default"/>
      </items>
    </pivotField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  <pivotField dataField="1" numFmtId="17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um of 1" fld="1" baseField="0" baseItem="0" numFmtId="171"/>
    <dataField name="Sum of 2" fld="2" baseField="0" baseItem="0" numFmtId="171"/>
    <dataField name="Sum of 3" fld="3" baseField="0" baseItem="0" numFmtId="171"/>
    <dataField name="Sum of 4" fld="4" baseField="0" baseItem="0" numFmtId="171"/>
    <dataField name="Sum of 5" fld="5" baseField="0" baseItem="0" numFmtId="171"/>
    <dataField name="Sum of 6" fld="6" baseField="0" baseItem="0" numFmtId="171"/>
    <dataField name="Sum of 7" fld="7" baseField="0" baseItem="0" numFmtId="171"/>
    <dataField name="Sum of 8" fld="8" baseField="0" baseItem="0" numFmtId="171"/>
    <dataField name="Sum of 9" fld="9" baseField="0" baseItem="0" numFmtId="171"/>
    <dataField name="Sum of 10" fld="10" baseField="0" baseItem="0" numFmtId="171"/>
    <dataField name="Sum of 11" fld="11" baseField="0" baseItem="0" numFmtId="171"/>
    <dataField name="Sum of 12" fld="12" baseField="0" baseItem="0" numFmtId="17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230E07-F0E9-4664-8922-A93C47F7B36B}" name="PivotTable6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8:AB49" firstHeaderRow="1" firstDataRow="3" firstDataCol="1" rowPageCount="1" colPageCount="1"/>
  <pivotFields count="9">
    <pivotField numFmtId="14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7" showAll="0"/>
    <pivotField axis="axisPage" showAll="0">
      <items count="3">
        <item x="1"/>
        <item x="0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x="1"/>
        <item x="2"/>
        <item sd="0" x="3"/>
        <item sd="0" x="4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2">
    <field x="8"/>
    <field x="6"/>
  </colFields>
  <colItems count="27"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2"/>
    </i>
    <i t="grand">
      <x/>
    </i>
  </colItems>
  <pageFields count="1">
    <pageField fld="3" item="1" hier="-1"/>
  </pageFields>
  <dataFields count="1">
    <dataField name="Sum of Amount" fld="2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53B5EF-1DC4-491D-B0DD-B9B43E7AFAD5}" name="PivotTable4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B24" firstHeaderRow="1" firstDataRow="3" firstDataCol="1" rowPageCount="1" colPageCount="1"/>
  <pivotFields count="9">
    <pivotField numFmtId="14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numFmtId="167" showAll="0"/>
    <pivotField axis="axisPage" showAll="0">
      <items count="3">
        <item x="1"/>
        <item x="0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x="1"/>
        <item x="2"/>
        <item sd="0" x="3"/>
        <item sd="0" x="4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2">
    <field x="8"/>
    <field x="6"/>
  </colFields>
  <colItems count="27"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 v="2"/>
    </i>
    <i t="grand">
      <x/>
    </i>
  </colItems>
  <pageFields count="1">
    <pageField fld="3" item="0" hier="-1"/>
  </pageFields>
  <dataFields count="1">
    <dataField name="Sum of Amount" fld="2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CC40-6FF3-42F3-9E35-70645F2770B4}">
  <sheetPr>
    <tabColor rgb="FF002060"/>
  </sheetPr>
  <dimension ref="B1:AH39"/>
  <sheetViews>
    <sheetView showGridLines="0" tabSelected="1" zoomScaleNormal="100" workbookViewId="0">
      <selection activeCell="W10" sqref="W10"/>
    </sheetView>
  </sheetViews>
  <sheetFormatPr defaultRowHeight="15" x14ac:dyDescent="0.25"/>
  <cols>
    <col min="1" max="1" width="1.7109375" customWidth="1"/>
    <col min="2" max="2" width="2.5703125" customWidth="1"/>
    <col min="3" max="3" width="32.140625" customWidth="1"/>
    <col min="4" max="4" width="1.7109375" style="11" customWidth="1"/>
    <col min="5" max="5" width="11.140625" bestFit="1" customWidth="1"/>
    <col min="6" max="6" width="11" customWidth="1"/>
    <col min="7" max="7" width="5.71093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.7109375" style="11" customWidth="1"/>
    <col min="15" max="15" width="13.85546875" bestFit="1" customWidth="1"/>
    <col min="16" max="16" width="10.7109375" customWidth="1"/>
    <col min="17" max="17" width="5.7109375" customWidth="1"/>
    <col min="18" max="18" width="10.7109375" customWidth="1"/>
    <col min="19" max="19" width="5.7109375" customWidth="1"/>
    <col min="20" max="20" width="10.7109375" customWidth="1"/>
    <col min="21" max="21" width="5.7109375" customWidth="1"/>
    <col min="23" max="25" width="13.140625" bestFit="1" customWidth="1"/>
    <col min="26" max="34" width="12.42578125" bestFit="1" customWidth="1"/>
  </cols>
  <sheetData>
    <row r="1" spans="2:34" s="1" customFormat="1" ht="54" customHeight="1" x14ac:dyDescent="0.25"/>
    <row r="2" spans="2:34" s="4" customFormat="1" x14ac:dyDescent="0.25">
      <c r="D2" s="11"/>
      <c r="N2" s="11"/>
    </row>
    <row r="3" spans="2:34" s="4" customFormat="1" x14ac:dyDescent="0.25">
      <c r="C3" s="40" t="s">
        <v>128</v>
      </c>
      <c r="D3" s="11"/>
      <c r="E3" s="42">
        <v>2024</v>
      </c>
      <c r="N3" s="11"/>
    </row>
    <row r="4" spans="2:34" x14ac:dyDescent="0.25">
      <c r="C4" s="41" t="s">
        <v>127</v>
      </c>
      <c r="E4" s="43">
        <v>2</v>
      </c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2:34" ht="15.75" x14ac:dyDescent="0.25">
      <c r="E5" s="8" t="s">
        <v>26</v>
      </c>
      <c r="F5" s="8"/>
      <c r="G5" s="8"/>
      <c r="H5" s="8"/>
      <c r="I5" s="8"/>
      <c r="J5" s="8"/>
      <c r="K5" s="8"/>
      <c r="L5" s="8"/>
      <c r="M5" s="8"/>
      <c r="O5" s="8" t="s">
        <v>27</v>
      </c>
      <c r="P5" s="8"/>
      <c r="Q5" s="8"/>
      <c r="R5" s="8"/>
      <c r="S5" s="8"/>
      <c r="T5" s="8"/>
      <c r="U5" s="8"/>
      <c r="W5" s="20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2:34" ht="5.0999999999999996" customHeight="1" x14ac:dyDescent="0.25">
      <c r="E6" s="2"/>
      <c r="F6" s="2"/>
      <c r="G6" s="2"/>
      <c r="H6" s="2"/>
      <c r="I6" s="2"/>
      <c r="J6" s="2"/>
      <c r="K6" s="2"/>
      <c r="L6" s="2"/>
      <c r="M6" s="2"/>
    </row>
    <row r="7" spans="2:34" x14ac:dyDescent="0.25">
      <c r="B7" s="3"/>
      <c r="C7" s="3"/>
      <c r="E7" s="6" t="s">
        <v>21</v>
      </c>
      <c r="F7" s="7" t="s">
        <v>22</v>
      </c>
      <c r="G7" s="7"/>
      <c r="H7" s="7" t="s">
        <v>23</v>
      </c>
      <c r="I7" s="7"/>
      <c r="J7" s="7" t="s">
        <v>24</v>
      </c>
      <c r="K7" s="7"/>
      <c r="L7" s="7" t="s">
        <v>25</v>
      </c>
      <c r="M7" s="7"/>
      <c r="O7" s="6" t="s">
        <v>21</v>
      </c>
      <c r="P7" s="7" t="s">
        <v>22</v>
      </c>
      <c r="Q7" s="7"/>
      <c r="R7" s="7" t="s">
        <v>23</v>
      </c>
      <c r="S7" s="7"/>
      <c r="T7" s="7" t="s">
        <v>25</v>
      </c>
      <c r="U7" s="7"/>
    </row>
    <row r="8" spans="2:34" s="4" customFormat="1" ht="5.0999999999999996" customHeight="1" x14ac:dyDescent="0.25">
      <c r="D8" s="11"/>
      <c r="E8" s="51"/>
      <c r="F8" s="5"/>
      <c r="G8" s="5"/>
      <c r="H8" s="5"/>
      <c r="I8" s="5"/>
      <c r="J8" s="5"/>
      <c r="K8" s="5"/>
      <c r="L8" s="5"/>
      <c r="M8" s="5"/>
      <c r="N8" s="11"/>
      <c r="O8" s="53"/>
    </row>
    <row r="9" spans="2:34" x14ac:dyDescent="0.25">
      <c r="B9" s="44" t="s">
        <v>4</v>
      </c>
      <c r="C9" s="45"/>
      <c r="D9" s="48"/>
      <c r="E9" s="46">
        <f>SUM(E10:E12)</f>
        <v>483896.7</v>
      </c>
      <c r="F9" s="46">
        <f>SUM(F10:F12)</f>
        <v>738286.33</v>
      </c>
      <c r="G9" s="47">
        <f t="shared" ref="G9:G39" si="0">IFERROR(E9/F9,"")</f>
        <v>0.65543229007098103</v>
      </c>
      <c r="H9" s="46">
        <f>SUM(H10:H12)</f>
        <v>578000</v>
      </c>
      <c r="I9" s="47">
        <f t="shared" ref="I9:I39" si="1">IFERROR(E9/H9,"")</f>
        <v>0.83719152249134954</v>
      </c>
      <c r="J9" s="46">
        <f>SUM(J10:J12)</f>
        <v>757449.53</v>
      </c>
      <c r="K9" s="46">
        <f t="shared" ref="K9:K38" si="2">IFERROR(E9/J9,"")</f>
        <v>0.63885008945744548</v>
      </c>
      <c r="L9" s="46">
        <f>SUM(L10:L12)</f>
        <v>787749.16</v>
      </c>
      <c r="M9" s="47">
        <f t="shared" ref="M9:M39" si="3">IFERROR(E9/L9,"")</f>
        <v>0.61427764645283789</v>
      </c>
      <c r="N9" s="48"/>
      <c r="O9" s="46">
        <f>SUM(O10:O12)</f>
        <v>1241346.23</v>
      </c>
      <c r="P9" s="46">
        <f>SUM(P10:P12)</f>
        <v>1125851.75</v>
      </c>
      <c r="Q9" s="50">
        <f t="shared" ref="Q9:S39" si="4">IFERROR(O9/P9,"")</f>
        <v>1.1025840924437875</v>
      </c>
      <c r="R9" s="46">
        <f>SUM(R10:R12)</f>
        <v>1131000</v>
      </c>
      <c r="S9" s="50">
        <f>IFERROR(O9/R9,"")</f>
        <v>1.0975651900972589</v>
      </c>
      <c r="T9" s="46">
        <f>SUM(T10:T12)</f>
        <v>1601634.38</v>
      </c>
      <c r="U9" s="50">
        <f>IFERROR(O9/T9,"")</f>
        <v>0.77504969017960268</v>
      </c>
    </row>
    <row r="10" spans="2:34" x14ac:dyDescent="0.25">
      <c r="B10" s="24"/>
      <c r="C10" s="23" t="s">
        <v>18</v>
      </c>
      <c r="D10" s="49"/>
      <c r="E10" s="35">
        <f>GETPIVOTDATA("Amount",PIVOT!$A$3,"Account Category",$C10,"Months (Date)",$E$4,"Years (Date)",$E$3)</f>
        <v>193091.19999999998</v>
      </c>
      <c r="F10" s="32">
        <f>GETPIVOTDATA("Amount",PIVOT!$A$28,"Account Category",$C10,"Months (Date)",$E$4,"Years (Date)",$E$3)</f>
        <v>282513.10000000003</v>
      </c>
      <c r="G10" s="37">
        <f t="shared" si="0"/>
        <v>0.68347697858966527</v>
      </c>
      <c r="H10" s="32">
        <f>GETPIVOTDATA("Sum of "&amp;$E$4,PIVOT!$A$51,"Account Category",$C10)</f>
        <v>300000</v>
      </c>
      <c r="I10" s="37">
        <f t="shared" si="1"/>
        <v>0.64363733333333328</v>
      </c>
      <c r="J10" s="32">
        <f>IFERROR(GETPIVOTDATA("Amount",PIVOT!$A$3,"Account Category",$C10,"Months (Date)",$E$4-1,"Years (Date)",$E$3),0)</f>
        <v>305944.90000000002</v>
      </c>
      <c r="K10" s="37">
        <f t="shared" si="2"/>
        <v>0.63113063822930193</v>
      </c>
      <c r="L10" s="32">
        <f>IFERROR(GETPIVOTDATA("Amount",PIVOT!$A$3,"Account Category",$C10,"Months (Date)",$E$4,"Years (Date)",$E$3-1),0)</f>
        <v>404731.2</v>
      </c>
      <c r="M10" s="9">
        <f t="shared" si="3"/>
        <v>0.47708503816854242</v>
      </c>
      <c r="N10" s="49"/>
      <c r="O10" s="33">
        <f>CHOOSE($E$4,GETPIVOTDATA("Amount",PIVOT!$A$3,"Account Category",$C10,"Months (Date)",1,"Years (Date)",$E$3),GETPIVOTDATA("Amount",PIVOT!$A$3,"Account Category",$C10,"Months (Date)",1,"Years (Date)",$E$3)+GETPIVOTDATA("Amount",PIVOT!$A$3,"Account Category",$C10,"Months (Date)",2,"Years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(Date)",$E$3)+GETPIVOTDATA("Amount",PIVOT!$A$3,"Account Category",$C10,"Months (Date)",8,"Years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(Date)",$E$3)+GETPIVOTDATA("Amount",PIVOT!$A$3,"Account Category",$C10,"Months (Date)",8,"Years (Date)",$E$3)+GETPIVOTDATA("Amount",PIVOT!$A$3,"Account Category",$C10,"Months (Date)",9,"Years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(Date)",$E$3)+GETPIVOTDATA("Amount",PIVOT!$A$3,"Account Category",$C10,"Months (Date)",8,"Years (Date)",$E$3)+GETPIVOTDATA("Amount",PIVOT!$A$3,"Account Category",$C10,"Months (Date)",9,"Years (Date)",$E$3)+GETPIVOTDATA("Amount",PIVOT!$A$3,"Account Category",$C10,"Months (Date)",10,"Years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(Date)",$E$3)+GETPIVOTDATA("Amount",PIVOT!$A$3,"Account Category",$C10,"Months (Date)",8,"Years (Date)",$E$3)+GETPIVOTDATA("Amount",PIVOT!$A$3,"Account Category",$C10,"Months (Date)",9,"Years (Date)",$E$3)+GETPIVOTDATA("Amount",PIVOT!$A$3,"Account Category",$C10,"Months (Date)",10,"Years (Date)",$E$3)+GETPIVOTDATA("Amount",PIVOT!$A$3,"Account Category",$C10,"Months (Date)",11,"Years (Date)",$E$3),GETPIVOTDATA("Amount",PIVOT!$A$3,"Account Category",$C10,"Months (Date)",1,"Years (Date)",$E$3)+GETPIVOTDATA("Amount",PIVOT!$A$3,"Account Category",$C10,"Months (Date)",2,"Years (Date)",$E$3)+GETPIVOTDATA("Amount",PIVOT!$A$3,"Account Category",$C10,"Months (Date)",3,"Years (Date)",$E$3)+GETPIVOTDATA("Amount",PIVOT!$A$3,"Account Category",$C10,"Months (Date)",4,"Years (Date)",$E$3)+GETPIVOTDATA("Amount",PIVOT!$A$3,"Account Category",$C10,"Months (Date)",5,"Years (Date)",$E$3)+GETPIVOTDATA("Amount",PIVOT!$A$3,"Account Category",$C10,"Months (Date)",6,"Years (Date)",$E$3)+GETPIVOTDATA("Amount",PIVOT!$A$3,"Account Category",$C10,"Months (Date)",7,"Years (Date)",$E$3)+GETPIVOTDATA("Amount",PIVOT!$A$3,"Account Category",$C10,"Months (Date)",8,"Years (Date)",$E$3)+GETPIVOTDATA("Amount",PIVOT!$A$3,"Account Category",$C10,"Months (Date)",9,"Years (Date)",$E$3)+GETPIVOTDATA("Amount",PIVOT!$A$3,"Account Category",$C10,"Months (Date)",10,"Years (Date)",$E$3)+GETPIVOTDATA("Amount",PIVOT!$A$3,"Account Category",$C10,"Months (Date)",11,"Years (Date)",$E$3)+GETPIVOTDATA("Amount",PIVOT!$A$3,"Account Category",$C10,"Months (Date)",12,"Years (Date)",$E$3))</f>
        <v>499036.1</v>
      </c>
      <c r="P10" s="32">
        <f>CHOOSE($E$4,GETPIVOTDATA("Amount",PIVOT!$A$28,"Account Category",$C10,"Months (Date)",1,"Years (Date)",$E$3),GETPIVOTDATA("Amount",PIVOT!$A$28,"Account Category",$C10,"Months (Date)",1,"Years (Date)",$E$3)+GETPIVOTDATA("Amount",PIVOT!$A$28,"Account Category",$C10,"Months (Date)",2,"Years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(Date)",$E$3)+GETPIVOTDATA("Amount",PIVOT!$A$28,"Account Category",$C10,"Months (Date)",8,"Years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(Date)",$E$3)+GETPIVOTDATA("Amount",PIVOT!$A$28,"Account Category",$C10,"Months (Date)",8,"Years (Date)",$E$3)+GETPIVOTDATA("Amount",PIVOT!$A$28,"Account Category",$C10,"Months (Date)",9,"Years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(Date)",$E$3)+GETPIVOTDATA("Amount",PIVOT!$A$28,"Account Category",$C10,"Months (Date)",8,"Years (Date)",$E$3)+GETPIVOTDATA("Amount",PIVOT!$A$28,"Account Category",$C10,"Months (Date)",9,"Years (Date)",$E$3)+GETPIVOTDATA("Amount",PIVOT!$A$28,"Account Category",$C10,"Months (Date)",10,"Years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(Date)",$E$3)+GETPIVOTDATA("Amount",PIVOT!$A$28,"Account Category",$C10,"Months (Date)",8,"Years (Date)",$E$3)+GETPIVOTDATA("Amount",PIVOT!$A$28,"Account Category",$C10,"Months (Date)",9,"Years (Date)",$E$3)+GETPIVOTDATA("Amount",PIVOT!$A$28,"Account Category",$C10,"Months (Date)",10,"Years (Date)",$E$3)+GETPIVOTDATA("Amount",PIVOT!$A$28,"Account Category",$C10,"Months (Date)",11,"Years (Date)",$E$3),GETPIVOTDATA("Amount",PIVOT!$A$28,"Account Category",$C10,"Months (Date)",1,"Years (Date)",$E$3)+GETPIVOTDATA("Amount",PIVOT!$A$28,"Account Category",$C10,"Months (Date)",2,"Years (Date)",$E$3)+GETPIVOTDATA("Amount",PIVOT!$A$28,"Account Category",$C10,"Months (Date)",3,"Years (Date)",$E$3)+GETPIVOTDATA("Amount",PIVOT!$A$28,"Account Category",$C10,"Months (Date)",4,"Years (Date)",$E$3)+GETPIVOTDATA("Amount",PIVOT!$A$28,"Account Category",$C10,"Months (Date)",5,"Years (Date)",$E$3)+GETPIVOTDATA("Amount",PIVOT!$A$28,"Account Category",$C10,"Months (Date)",6,"Years (Date)",$E$3)+GETPIVOTDATA("Amount",PIVOT!$A$28,"Account Category",$C10,"Months (Date)",7,"Years (Date)",$E$3)+GETPIVOTDATA("Amount",PIVOT!$A$28,"Account Category",$C10,"Months (Date)",8,"Years (Date)",$E$3)+GETPIVOTDATA("Amount",PIVOT!$A$28,"Account Category",$C10,"Months (Date)",9,"Years (Date)",$E$3)+GETPIVOTDATA("Amount",PIVOT!$A$28,"Account Category",$C10,"Months (Date)",10,"Years (Date)",$E$3)+GETPIVOTDATA("Amount",PIVOT!$A$28,"Account Category",$C10,"Months (Date)",11,"Years (Date)",$E$3)+GETPIVOTDATA("Amount",PIVOT!$A$28,"Account Category",$C10,"Months (Date)",12,"Years (Date)",$E$3))</f>
        <v>439310.80000000005</v>
      </c>
      <c r="Q10" s="37">
        <f t="shared" si="4"/>
        <v>1.1359522688720602</v>
      </c>
      <c r="R10" s="32">
        <f>CHOOSE($E$4,GETPIVOTDATA("Sum of 1",PIVOT!$A$51,"Account Category",$C10),GETPIVOTDATA("Sum of 1",PIVOT!$A$51,"Account Category",$C10)+GETPIVOTDATA("Sum of 2",PIVOT!$A$51,"Account Category",$C10),GETPIVOTDATA("Sum of 1",PIVOT!$A$51,"Account Category",$C10)+GETPIVOTDATA("Sum of 2",PIVOT!$A$51,"Account Category",$C10)+GETPIVOTDATA("Sum of 3",PIVOT!$A$51,"Account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Category",$C10)+GETPIVOTDATA("Sum of 8",PIVOT!$A$51,"Account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Category",$C10)+GETPIVOTDATA("Sum of 8",PIVOT!$A$51,"Account Category",$C10)+GETPIVOTDATA("Sum of 9",PIVOT!$A$51,"Account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Category",$C10)+GETPIVOTDATA("Sum of 8",PIVOT!$A$51,"Account Category",$C10)+GETPIVOTDATA("Sum of 9",PIVOT!$A$51,"Account Category",$C10)+GETPIVOTDATA("Sum of 10",PIVOT!$A$51,"Account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Category",$C10)+GETPIVOTDATA("Sum of 8",PIVOT!$A$51,"Account Category",$C10)+GETPIVOTDATA("Sum of 9",PIVOT!$A$51,"Account Category",$C10)+GETPIVOTDATA("Sum of 10",PIVOT!$A$51,"Account Category",$C10)+GETPIVOTDATA("Sum of 11",PIVOT!$A$51,"Account Category",$C10),GETPIVOTDATA("Sum of 1",PIVOT!$A$51,"Account Category",$C10)+GETPIVOTDATA("Sum of 2",PIVOT!$A$51,"Account Category",$C10)+GETPIVOTDATA("Sum of 3",PIVOT!$A$51,"Account Category",$C10)+GETPIVOTDATA("Sum of 4",PIVOT!$A$51,"Account Category",$C10)+GETPIVOTDATA("Sum of 5",PIVOT!$A$51,"Account Category",$C10)+GETPIVOTDATA("Sum of 6",PIVOT!$A$51,"Account Category",$C10)+GETPIVOTDATA("Sum of 7",PIVOT!$A$51,"Account Category",$C10)+GETPIVOTDATA("Sum of 8",PIVOT!$A$51,"Account Category",$C10)+GETPIVOTDATA("Sum of 9",PIVOT!$A$51,"Account Category",$C10)+GETPIVOTDATA("Sum of 10",PIVOT!$A$51,"Account Category",$C10)+GETPIVOTDATA("Sum of 11",PIVOT!$A$51,"Account Category",$C10)+GETPIVOTDATA("Sum of 12",PIVOT!$A$51,"Account Category",$C10))</f>
        <v>410000</v>
      </c>
      <c r="S10" s="37">
        <f t="shared" ref="S10:S12" si="5">IFERROR(O10/R10,"")</f>
        <v>1.217161219512195</v>
      </c>
      <c r="T10" s="32">
        <f>CHOOSE($E$4,GETPIVOTDATA("Amount",PIVOT!$A$3,"Account Category",$C10,"Months (Date)",1,"Years (Date)",$E$3-1),GETPIVOTDATA("Amount",PIVOT!$A$3,"Account Category",$C10,"Months (Date)",1,"Years (Date)",$E$3-1)+GETPIVOTDATA("Amount",PIVOT!$A$3,"Account Category",$C10,"Months (Date)",2,"Years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(Date)",$E$3-1)+GETPIVOTDATA("Amount",PIVOT!$A$3,"Account Category",$C10,"Months (Date)",8,"Years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(Date)",$E$3-1)+GETPIVOTDATA("Amount",PIVOT!$A$3,"Account Category",$C10,"Months (Date)",8,"Years (Date)",$E$3-1)+GETPIVOTDATA("Amount",PIVOT!$A$3,"Account Category",$C10,"Months (Date)",9,"Years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(Date)",$E$3-1)+GETPIVOTDATA("Amount",PIVOT!$A$3,"Account Category",$C10,"Months (Date)",8,"Years (Date)",$E$3-1)+GETPIVOTDATA("Amount",PIVOT!$A$3,"Account Category",$C10,"Months (Date)",9,"Years (Date)",$E$3-1)+GETPIVOTDATA("Amount",PIVOT!$A$3,"Account Category",$C10,"Months (Date)",10,"Years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(Date)",$E$3-1)+GETPIVOTDATA("Amount",PIVOT!$A$3,"Account Category",$C10,"Months (Date)",8,"Years (Date)",$E$3-1)+GETPIVOTDATA("Amount",PIVOT!$A$3,"Account Category",$C10,"Months (Date)",9,"Years (Date)",$E$3-1)+GETPIVOTDATA("Amount",PIVOT!$A$3,"Account Category",$C10,"Months (Date)",10,"Years (Date)",$E$3-1)+GETPIVOTDATA("Amount",PIVOT!$A$3,"Account Category",$C10,"Months (Date)",11,"Years (Date)",$E$3-1),GETPIVOTDATA("Amount",PIVOT!$A$3,"Account Category",$C10,"Months (Date)",1,"Years (Date)",$E$3-1)+GETPIVOTDATA("Amount",PIVOT!$A$3,"Account Category",$C10,"Months (Date)",2,"Years (Date)",$E$3-1)+GETPIVOTDATA("Amount",PIVOT!$A$3,"Account Category",$C10,"Months (Date)",3,"Years (Date)",$E$3-1)+GETPIVOTDATA("Amount",PIVOT!$A$3,"Account Category",$C10,"Months (Date)",4,"Years (Date)",$E$3-1)+GETPIVOTDATA("Amount",PIVOT!$A$3,"Account Category",$C10,"Months (Date)",5,"Years (Date)",$E$3-1)+GETPIVOTDATA("Amount",PIVOT!$A$3,"Account Category",$C10,"Months (Date)",6,"Years (Date)",$E$3-1)+GETPIVOTDATA("Amount",PIVOT!$A$3,"Account Category",$C10,"Months (Date)",7,"Years (Date)",$E$3-1)+GETPIVOTDATA("Amount",PIVOT!$A$3,"Account Category",$C10,"Months (Date)",8,"Years (Date)",$E$3-1)+GETPIVOTDATA("Amount",PIVOT!$A$3,"Account Category",$C10,"Months (Date)",9,"Years (Date)",$E$3-1)+GETPIVOTDATA("Amount",PIVOT!$A$3,"Account Category",$C10,"Months (Date)",10,"Years (Date)",$E$3-1)+GETPIVOTDATA("Amount",PIVOT!$A$3,"Account Category",$C10,"Months (Date)",11,"Years (Date)",$E$3-1)+GETPIVOTDATA("Amount",PIVOT!$A$3,"Account Category",$C10,"Months (Date)",12,"Years (Date)",$E$3-1))</f>
        <v>903330.5</v>
      </c>
      <c r="U10" s="37">
        <f t="shared" ref="U10:U39" si="6">IFERROR(O10/T10,"")</f>
        <v>0.55244021983094782</v>
      </c>
    </row>
    <row r="11" spans="2:34" x14ac:dyDescent="0.25">
      <c r="B11" s="24"/>
      <c r="C11" s="23" t="s">
        <v>19</v>
      </c>
      <c r="D11" s="49"/>
      <c r="E11" s="35">
        <f>GETPIVOTDATA("Amount",PIVOT!$A$3,"Account Category",$C11,"Months (Date)",$E$4,"Years (Date)",$E$3)</f>
        <v>265492.8</v>
      </c>
      <c r="F11" s="32">
        <f>GETPIVOTDATA("Amount",PIVOT!$A$28,"Account Category",$C11,"Months (Date)",$E$4,"Years (Date)",$E$3)</f>
        <v>417244.4</v>
      </c>
      <c r="G11" s="37">
        <f t="shared" si="0"/>
        <v>0.63630045124631984</v>
      </c>
      <c r="H11" s="32">
        <f>GETPIVOTDATA("Sum of "&amp;$E$4,PIVOT!$A$51,"Account Category",$C11)</f>
        <v>270000</v>
      </c>
      <c r="I11" s="37">
        <f t="shared" si="1"/>
        <v>0.98330666666666666</v>
      </c>
      <c r="J11" s="32">
        <f>IFERROR(GETPIVOTDATA("Amount",PIVOT!$A$3,"Account Category",$C11,"Months (Date)",$E$4-1,"Years (Date)",$E$3),0)</f>
        <v>430133.1</v>
      </c>
      <c r="K11" s="37">
        <f t="shared" si="2"/>
        <v>0.61723406080582965</v>
      </c>
      <c r="L11" s="32">
        <f>IFERROR(GETPIVOTDATA("Amount",PIVOT!$A$3,"Account Category",$C11,"Months (Date)",$E$4,"Years (Date)",$E$3-1),0)</f>
        <v>375848.1</v>
      </c>
      <c r="M11" s="9">
        <f t="shared" si="3"/>
        <v>0.70638324365614724</v>
      </c>
      <c r="N11" s="49"/>
      <c r="O11" s="33">
        <f>CHOOSE($E$4,GETPIVOTDATA("Amount",PIVOT!$A$3,"Account Category",$C11,"Months (Date)",1,"Years (Date)",$E$3),GETPIVOTDATA("Amount",PIVOT!$A$3,"Account Category",$C11,"Months (Date)",1,"Years (Date)",$E$3)+GETPIVOTDATA("Amount",PIVOT!$A$3,"Account Category",$C11,"Months (Date)",2,"Years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(Date)",$E$3)+GETPIVOTDATA("Amount",PIVOT!$A$3,"Account Category",$C11,"Months (Date)",8,"Years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(Date)",$E$3)+GETPIVOTDATA("Amount",PIVOT!$A$3,"Account Category",$C11,"Months (Date)",8,"Years (Date)",$E$3)+GETPIVOTDATA("Amount",PIVOT!$A$3,"Account Category",$C11,"Months (Date)",9,"Years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(Date)",$E$3)+GETPIVOTDATA("Amount",PIVOT!$A$3,"Account Category",$C11,"Months (Date)",8,"Years (Date)",$E$3)+GETPIVOTDATA("Amount",PIVOT!$A$3,"Account Category",$C11,"Months (Date)",9,"Years (Date)",$E$3)+GETPIVOTDATA("Amount",PIVOT!$A$3,"Account Category",$C11,"Months (Date)",10,"Years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(Date)",$E$3)+GETPIVOTDATA("Amount",PIVOT!$A$3,"Account Category",$C11,"Months (Date)",8,"Years (Date)",$E$3)+GETPIVOTDATA("Amount",PIVOT!$A$3,"Account Category",$C11,"Months (Date)",9,"Years (Date)",$E$3)+GETPIVOTDATA("Amount",PIVOT!$A$3,"Account Category",$C11,"Months (Date)",10,"Years (Date)",$E$3)+GETPIVOTDATA("Amount",PIVOT!$A$3,"Account Category",$C11,"Months (Date)",11,"Years (Date)",$E$3),GETPIVOTDATA("Amount",PIVOT!$A$3,"Account Category",$C11,"Months (Date)",1,"Years (Date)",$E$3)+GETPIVOTDATA("Amount",PIVOT!$A$3,"Account Category",$C11,"Months (Date)",2,"Years (Date)",$E$3)+GETPIVOTDATA("Amount",PIVOT!$A$3,"Account Category",$C11,"Months (Date)",3,"Years (Date)",$E$3)+GETPIVOTDATA("Amount",PIVOT!$A$3,"Account Category",$C11,"Months (Date)",4,"Years (Date)",$E$3)+GETPIVOTDATA("Amount",PIVOT!$A$3,"Account Category",$C11,"Months (Date)",5,"Years (Date)",$E$3)+GETPIVOTDATA("Amount",PIVOT!$A$3,"Account Category",$C11,"Months (Date)",6,"Years (Date)",$E$3)+GETPIVOTDATA("Amount",PIVOT!$A$3,"Account Category",$C11,"Months (Date)",7,"Years (Date)",$E$3)+GETPIVOTDATA("Amount",PIVOT!$A$3,"Account Category",$C11,"Months (Date)",8,"Years (Date)",$E$3)+GETPIVOTDATA("Amount",PIVOT!$A$3,"Account Category",$C11,"Months (Date)",9,"Years (Date)",$E$3)+GETPIVOTDATA("Amount",PIVOT!$A$3,"Account Category",$C11,"Months (Date)",10,"Years (Date)",$E$3)+GETPIVOTDATA("Amount",PIVOT!$A$3,"Account Category",$C11,"Months (Date)",11,"Years (Date)",$E$3)+GETPIVOTDATA("Amount",PIVOT!$A$3,"Account Category",$C11,"Months (Date)",12,"Years (Date)",$E$3))</f>
        <v>695625.89999999991</v>
      </c>
      <c r="P11" s="32">
        <f>CHOOSE($E$4,GETPIVOTDATA("Amount",PIVOT!$A$28,"Account Category",$C11,"Months (Date)",1,"Years (Date)",$E$3),GETPIVOTDATA("Amount",PIVOT!$A$28,"Account Category",$C11,"Months (Date)",1,"Years (Date)",$E$3)+GETPIVOTDATA("Amount",PIVOT!$A$28,"Account Category",$C11,"Months (Date)",2,"Years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(Date)",$E$3)+GETPIVOTDATA("Amount",PIVOT!$A$28,"Account Category",$C11,"Months (Date)",8,"Years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(Date)",$E$3)+GETPIVOTDATA("Amount",PIVOT!$A$28,"Account Category",$C11,"Months (Date)",8,"Years (Date)",$E$3)+GETPIVOTDATA("Amount",PIVOT!$A$28,"Account Category",$C11,"Months (Date)",9,"Years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(Date)",$E$3)+GETPIVOTDATA("Amount",PIVOT!$A$28,"Account Category",$C11,"Months (Date)",8,"Years (Date)",$E$3)+GETPIVOTDATA("Amount",PIVOT!$A$28,"Account Category",$C11,"Months (Date)",9,"Years (Date)",$E$3)+GETPIVOTDATA("Amount",PIVOT!$A$28,"Account Category",$C11,"Months (Date)",10,"Years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(Date)",$E$3)+GETPIVOTDATA("Amount",PIVOT!$A$28,"Account Category",$C11,"Months (Date)",8,"Years (Date)",$E$3)+GETPIVOTDATA("Amount",PIVOT!$A$28,"Account Category",$C11,"Months (Date)",9,"Years (Date)",$E$3)+GETPIVOTDATA("Amount",PIVOT!$A$28,"Account Category",$C11,"Months (Date)",10,"Years (Date)",$E$3)+GETPIVOTDATA("Amount",PIVOT!$A$28,"Account Category",$C11,"Months (Date)",11,"Years (Date)",$E$3),GETPIVOTDATA("Amount",PIVOT!$A$28,"Account Category",$C11,"Months (Date)",1,"Years (Date)",$E$3)+GETPIVOTDATA("Amount",PIVOT!$A$28,"Account Category",$C11,"Months (Date)",2,"Years (Date)",$E$3)+GETPIVOTDATA("Amount",PIVOT!$A$28,"Account Category",$C11,"Months (Date)",3,"Years (Date)",$E$3)+GETPIVOTDATA("Amount",PIVOT!$A$28,"Account Category",$C11,"Months (Date)",4,"Years (Date)",$E$3)+GETPIVOTDATA("Amount",PIVOT!$A$28,"Account Category",$C11,"Months (Date)",5,"Years (Date)",$E$3)+GETPIVOTDATA("Amount",PIVOT!$A$28,"Account Category",$C11,"Months (Date)",6,"Years (Date)",$E$3)+GETPIVOTDATA("Amount",PIVOT!$A$28,"Account Category",$C11,"Months (Date)",7,"Years (Date)",$E$3)+GETPIVOTDATA("Amount",PIVOT!$A$28,"Account Category",$C11,"Months (Date)",8,"Years (Date)",$E$3)+GETPIVOTDATA("Amount",PIVOT!$A$28,"Account Category",$C11,"Months (Date)",9,"Years (Date)",$E$3)+GETPIVOTDATA("Amount",PIVOT!$A$28,"Account Category",$C11,"Months (Date)",10,"Years (Date)",$E$3)+GETPIVOTDATA("Amount",PIVOT!$A$28,"Account Category",$C11,"Months (Date)",11,"Years (Date)",$E$3)+GETPIVOTDATA("Amount",PIVOT!$A$28,"Account Category",$C11,"Months (Date)",12,"Years (Date)",$E$3))</f>
        <v>630587.70000000007</v>
      </c>
      <c r="Q11" s="37">
        <f t="shared" si="4"/>
        <v>1.1031390241198802</v>
      </c>
      <c r="R11" s="32">
        <f>CHOOSE($E$4,GETPIVOTDATA("Sum of 1",PIVOT!$A$51,"Account Category",$C11),GETPIVOTDATA("Sum of 1",PIVOT!$A$51,"Account Category",$C11)+GETPIVOTDATA("Sum of 2",PIVOT!$A$51,"Account Category",$C11),GETPIVOTDATA("Sum of 1",PIVOT!$A$51,"Account Category",$C11)+GETPIVOTDATA("Sum of 2",PIVOT!$A$51,"Account Category",$C11)+GETPIVOTDATA("Sum of 3",PIVOT!$A$51,"Account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Category",$C11)+GETPIVOTDATA("Sum of 8",PIVOT!$A$51,"Account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Category",$C11)+GETPIVOTDATA("Sum of 8",PIVOT!$A$51,"Account Category",$C11)+GETPIVOTDATA("Sum of 9",PIVOT!$A$51,"Account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Category",$C11)+GETPIVOTDATA("Sum of 8",PIVOT!$A$51,"Account Category",$C11)+GETPIVOTDATA("Sum of 9",PIVOT!$A$51,"Account Category",$C11)+GETPIVOTDATA("Sum of 10",PIVOT!$A$51,"Account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Category",$C11)+GETPIVOTDATA("Sum of 8",PIVOT!$A$51,"Account Category",$C11)+GETPIVOTDATA("Sum of 9",PIVOT!$A$51,"Account Category",$C11)+GETPIVOTDATA("Sum of 10",PIVOT!$A$51,"Account Category",$C11)+GETPIVOTDATA("Sum of 11",PIVOT!$A$51,"Account Category",$C11),GETPIVOTDATA("Sum of 1",PIVOT!$A$51,"Account Category",$C11)+GETPIVOTDATA("Sum of 2",PIVOT!$A$51,"Account Category",$C11)+GETPIVOTDATA("Sum of 3",PIVOT!$A$51,"Account Category",$C11)+GETPIVOTDATA("Sum of 4",PIVOT!$A$51,"Account Category",$C11)+GETPIVOTDATA("Sum of 5",PIVOT!$A$51,"Account Category",$C11)+GETPIVOTDATA("Sum of 6",PIVOT!$A$51,"Account Category",$C11)+GETPIVOTDATA("Sum of 7",PIVOT!$A$51,"Account Category",$C11)+GETPIVOTDATA("Sum of 8",PIVOT!$A$51,"Account Category",$C11)+GETPIVOTDATA("Sum of 9",PIVOT!$A$51,"Account Category",$C11)+GETPIVOTDATA("Sum of 10",PIVOT!$A$51,"Account Category",$C11)+GETPIVOTDATA("Sum of 11",PIVOT!$A$51,"Account Category",$C11)+GETPIVOTDATA("Sum of 12",PIVOT!$A$51,"Account Category",$C11))</f>
        <v>700000</v>
      </c>
      <c r="S11" s="37">
        <f t="shared" si="5"/>
        <v>0.99375128571428561</v>
      </c>
      <c r="T11" s="32">
        <f>CHOOSE($E$4,GETPIVOTDATA("Amount",PIVOT!$A$3,"Account Category",$C11,"Months (Date)",1,"Years (Date)",$E$3-1),GETPIVOTDATA("Amount",PIVOT!$A$3,"Account Category",$C11,"Months (Date)",1,"Years (Date)",$E$3-1)+GETPIVOTDATA("Amount",PIVOT!$A$3,"Account Category",$C11,"Months (Date)",2,"Years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(Date)",$E$3-1)+GETPIVOTDATA("Amount",PIVOT!$A$3,"Account Category",$C11,"Months (Date)",8,"Years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(Date)",$E$3-1)+GETPIVOTDATA("Amount",PIVOT!$A$3,"Account Category",$C11,"Months (Date)",8,"Years (Date)",$E$3-1)+GETPIVOTDATA("Amount",PIVOT!$A$3,"Account Category",$C11,"Months (Date)",9,"Years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(Date)",$E$3-1)+GETPIVOTDATA("Amount",PIVOT!$A$3,"Account Category",$C11,"Months (Date)",8,"Years (Date)",$E$3-1)+GETPIVOTDATA("Amount",PIVOT!$A$3,"Account Category",$C11,"Months (Date)",9,"Years (Date)",$E$3-1)+GETPIVOTDATA("Amount",PIVOT!$A$3,"Account Category",$C11,"Months (Date)",10,"Years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(Date)",$E$3-1)+GETPIVOTDATA("Amount",PIVOT!$A$3,"Account Category",$C11,"Months (Date)",8,"Years (Date)",$E$3-1)+GETPIVOTDATA("Amount",PIVOT!$A$3,"Account Category",$C11,"Months (Date)",9,"Years (Date)",$E$3-1)+GETPIVOTDATA("Amount",PIVOT!$A$3,"Account Category",$C11,"Months (Date)",10,"Years (Date)",$E$3-1)+GETPIVOTDATA("Amount",PIVOT!$A$3,"Account Category",$C11,"Months (Date)",11,"Years (Date)",$E$3-1),GETPIVOTDATA("Amount",PIVOT!$A$3,"Account Category",$C11,"Months (Date)",1,"Years (Date)",$E$3-1)+GETPIVOTDATA("Amount",PIVOT!$A$3,"Account Category",$C11,"Months (Date)",2,"Years (Date)",$E$3-1)+GETPIVOTDATA("Amount",PIVOT!$A$3,"Account Category",$C11,"Months (Date)",3,"Years (Date)",$E$3-1)+GETPIVOTDATA("Amount",PIVOT!$A$3,"Account Category",$C11,"Months (Date)",4,"Years (Date)",$E$3-1)+GETPIVOTDATA("Amount",PIVOT!$A$3,"Account Category",$C11,"Months (Date)",5,"Years (Date)",$E$3-1)+GETPIVOTDATA("Amount",PIVOT!$A$3,"Account Category",$C11,"Months (Date)",6,"Years (Date)",$E$3-1)+GETPIVOTDATA("Amount",PIVOT!$A$3,"Account Category",$C11,"Months (Date)",7,"Years (Date)",$E$3-1)+GETPIVOTDATA("Amount",PIVOT!$A$3,"Account Category",$C11,"Months (Date)",8,"Years (Date)",$E$3-1)+GETPIVOTDATA("Amount",PIVOT!$A$3,"Account Category",$C11,"Months (Date)",9,"Years (Date)",$E$3-1)+GETPIVOTDATA("Amount",PIVOT!$A$3,"Account Category",$C11,"Months (Date)",10,"Years (Date)",$E$3-1)+GETPIVOTDATA("Amount",PIVOT!$A$3,"Account Category",$C11,"Months (Date)",11,"Years (Date)",$E$3-1)+GETPIVOTDATA("Amount",PIVOT!$A$3,"Account Category",$C11,"Months (Date)",12,"Years (Date)",$E$3-1))</f>
        <v>676437</v>
      </c>
      <c r="U11" s="37">
        <f t="shared" si="6"/>
        <v>1.0283676085134312</v>
      </c>
    </row>
    <row r="12" spans="2:34" x14ac:dyDescent="0.25">
      <c r="B12" s="24"/>
      <c r="C12" s="23" t="s">
        <v>20</v>
      </c>
      <c r="D12" s="49"/>
      <c r="E12" s="35">
        <f>GETPIVOTDATA("Amount",PIVOT!$A$3,"Account Category",$C12,"Months (Date)",$E$4,"Years (Date)",$E$3)</f>
        <v>25312.7</v>
      </c>
      <c r="F12" s="32">
        <f>GETPIVOTDATA("Amount",PIVOT!$A$28,"Account Category",$C12,"Months (Date)",$E$4,"Years (Date)",$E$3)</f>
        <v>38528.83</v>
      </c>
      <c r="G12" s="37">
        <f t="shared" si="0"/>
        <v>0.65698075960261448</v>
      </c>
      <c r="H12" s="32">
        <f>GETPIVOTDATA("Sum of "&amp;$E$4,PIVOT!$A$51,"Account Category",$C12)</f>
        <v>8000</v>
      </c>
      <c r="I12" s="37">
        <f t="shared" si="1"/>
        <v>3.1640874999999999</v>
      </c>
      <c r="J12" s="32">
        <f>IFERROR(GETPIVOTDATA("Amount",PIVOT!$A$3,"Account Category",$C12,"Months (Date)",$E$4-1,"Years (Date)",$E$3),0)</f>
        <v>21371.53</v>
      </c>
      <c r="K12" s="37">
        <f t="shared" si="2"/>
        <v>1.1844121595412216</v>
      </c>
      <c r="L12" s="32">
        <f>IFERROR(GETPIVOTDATA("Amount",PIVOT!$A$3,"Account Category",$C12,"Months (Date)",$E$4,"Years (Date)",$E$3-1),0)</f>
        <v>7169.86</v>
      </c>
      <c r="M12" s="9">
        <f t="shared" si="3"/>
        <v>3.5304315565436428</v>
      </c>
      <c r="N12" s="49"/>
      <c r="O12" s="33">
        <f>CHOOSE($E$4,GETPIVOTDATA("Amount",PIVOT!$A$3,"Account Category",$C12,"Months (Date)",1,"Years (Date)",$E$3),GETPIVOTDATA("Amount",PIVOT!$A$3,"Account Category",$C12,"Months (Date)",1,"Years (Date)",$E$3)+GETPIVOTDATA("Amount",PIVOT!$A$3,"Account Category",$C12,"Months (Date)",2,"Years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(Date)",$E$3)+GETPIVOTDATA("Amount",PIVOT!$A$3,"Account Category",$C12,"Months (Date)",8,"Years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(Date)",$E$3)+GETPIVOTDATA("Amount",PIVOT!$A$3,"Account Category",$C12,"Months (Date)",8,"Years (Date)",$E$3)+GETPIVOTDATA("Amount",PIVOT!$A$3,"Account Category",$C12,"Months (Date)",9,"Years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(Date)",$E$3)+GETPIVOTDATA("Amount",PIVOT!$A$3,"Account Category",$C12,"Months (Date)",8,"Years (Date)",$E$3)+GETPIVOTDATA("Amount",PIVOT!$A$3,"Account Category",$C12,"Months (Date)",9,"Years (Date)",$E$3)+GETPIVOTDATA("Amount",PIVOT!$A$3,"Account Category",$C12,"Months (Date)",10,"Years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(Date)",$E$3)+GETPIVOTDATA("Amount",PIVOT!$A$3,"Account Category",$C12,"Months (Date)",8,"Years (Date)",$E$3)+GETPIVOTDATA("Amount",PIVOT!$A$3,"Account Category",$C12,"Months (Date)",9,"Years (Date)",$E$3)+GETPIVOTDATA("Amount",PIVOT!$A$3,"Account Category",$C12,"Months (Date)",10,"Years (Date)",$E$3)+GETPIVOTDATA("Amount",PIVOT!$A$3,"Account Category",$C12,"Months (Date)",11,"Years (Date)",$E$3),GETPIVOTDATA("Amount",PIVOT!$A$3,"Account Category",$C12,"Months (Date)",1,"Years (Date)",$E$3)+GETPIVOTDATA("Amount",PIVOT!$A$3,"Account Category",$C12,"Months (Date)",2,"Years (Date)",$E$3)+GETPIVOTDATA("Amount",PIVOT!$A$3,"Account Category",$C12,"Months (Date)",3,"Years (Date)",$E$3)+GETPIVOTDATA("Amount",PIVOT!$A$3,"Account Category",$C12,"Months (Date)",4,"Years (Date)",$E$3)+GETPIVOTDATA("Amount",PIVOT!$A$3,"Account Category",$C12,"Months (Date)",5,"Years (Date)",$E$3)+GETPIVOTDATA("Amount",PIVOT!$A$3,"Account Category",$C12,"Months (Date)",6,"Years (Date)",$E$3)+GETPIVOTDATA("Amount",PIVOT!$A$3,"Account Category",$C12,"Months (Date)",7,"Years (Date)",$E$3)+GETPIVOTDATA("Amount",PIVOT!$A$3,"Account Category",$C12,"Months (Date)",8,"Years (Date)",$E$3)+GETPIVOTDATA("Amount",PIVOT!$A$3,"Account Category",$C12,"Months (Date)",9,"Years (Date)",$E$3)+GETPIVOTDATA("Amount",PIVOT!$A$3,"Account Category",$C12,"Months (Date)",10,"Years (Date)",$E$3)+GETPIVOTDATA("Amount",PIVOT!$A$3,"Account Category",$C12,"Months (Date)",11,"Years (Date)",$E$3)+GETPIVOTDATA("Amount",PIVOT!$A$3,"Account Category",$C12,"Months (Date)",12,"Years (Date)",$E$3))</f>
        <v>46684.229999999996</v>
      </c>
      <c r="P12" s="32">
        <f>CHOOSE($E$4,GETPIVOTDATA("Amount",PIVOT!$A$28,"Account Category",$C12,"Months (Date)",1,"Years (Date)",$E$3),GETPIVOTDATA("Amount",PIVOT!$A$28,"Account Category",$C12,"Months (Date)",1,"Years (Date)",$E$3)+GETPIVOTDATA("Amount",PIVOT!$A$28,"Account Category",$C12,"Months (Date)",2,"Years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(Date)",$E$3)+GETPIVOTDATA("Amount",PIVOT!$A$28,"Account Category",$C12,"Months (Date)",8,"Years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(Date)",$E$3)+GETPIVOTDATA("Amount",PIVOT!$A$28,"Account Category",$C12,"Months (Date)",8,"Years (Date)",$E$3)+GETPIVOTDATA("Amount",PIVOT!$A$28,"Account Category",$C12,"Months (Date)",9,"Years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(Date)",$E$3)+GETPIVOTDATA("Amount",PIVOT!$A$28,"Account Category",$C12,"Months (Date)",8,"Years (Date)",$E$3)+GETPIVOTDATA("Amount",PIVOT!$A$28,"Account Category",$C12,"Months (Date)",9,"Years (Date)",$E$3)+GETPIVOTDATA("Amount",PIVOT!$A$28,"Account Category",$C12,"Months (Date)",10,"Years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(Date)",$E$3)+GETPIVOTDATA("Amount",PIVOT!$A$28,"Account Category",$C12,"Months (Date)",8,"Years (Date)",$E$3)+GETPIVOTDATA("Amount",PIVOT!$A$28,"Account Category",$C12,"Months (Date)",9,"Years (Date)",$E$3)+GETPIVOTDATA("Amount",PIVOT!$A$28,"Account Category",$C12,"Months (Date)",10,"Years (Date)",$E$3)+GETPIVOTDATA("Amount",PIVOT!$A$28,"Account Category",$C12,"Months (Date)",11,"Years (Date)",$E$3),GETPIVOTDATA("Amount",PIVOT!$A$28,"Account Category",$C12,"Months (Date)",1,"Years (Date)",$E$3)+GETPIVOTDATA("Amount",PIVOT!$A$28,"Account Category",$C12,"Months (Date)",2,"Years (Date)",$E$3)+GETPIVOTDATA("Amount",PIVOT!$A$28,"Account Category",$C12,"Months (Date)",3,"Years (Date)",$E$3)+GETPIVOTDATA("Amount",PIVOT!$A$28,"Account Category",$C12,"Months (Date)",4,"Years (Date)",$E$3)+GETPIVOTDATA("Amount",PIVOT!$A$28,"Account Category",$C12,"Months (Date)",5,"Years (Date)",$E$3)+GETPIVOTDATA("Amount",PIVOT!$A$28,"Account Category",$C12,"Months (Date)",6,"Years (Date)",$E$3)+GETPIVOTDATA("Amount",PIVOT!$A$28,"Account Category",$C12,"Months (Date)",7,"Years (Date)",$E$3)+GETPIVOTDATA("Amount",PIVOT!$A$28,"Account Category",$C12,"Months (Date)",8,"Years (Date)",$E$3)+GETPIVOTDATA("Amount",PIVOT!$A$28,"Account Category",$C12,"Months (Date)",9,"Years (Date)",$E$3)+GETPIVOTDATA("Amount",PIVOT!$A$28,"Account Category",$C12,"Months (Date)",10,"Years (Date)",$E$3)+GETPIVOTDATA("Amount",PIVOT!$A$28,"Account Category",$C12,"Months (Date)",11,"Years (Date)",$E$3)+GETPIVOTDATA("Amount",PIVOT!$A$28,"Account Category",$C12,"Months (Date)",12,"Years (Date)",$E$3))</f>
        <v>55953.25</v>
      </c>
      <c r="Q12" s="37">
        <f t="shared" si="4"/>
        <v>0.83434349211171821</v>
      </c>
      <c r="R12" s="32">
        <f>CHOOSE($E$4,GETPIVOTDATA("Sum of 1",PIVOT!$A$51,"Account Category",$C12),GETPIVOTDATA("Sum of 1",PIVOT!$A$51,"Account Category",$C12)+GETPIVOTDATA("Sum of 2",PIVOT!$A$51,"Account Category",$C12),GETPIVOTDATA("Sum of 1",PIVOT!$A$51,"Account Category",$C12)+GETPIVOTDATA("Sum of 2",PIVOT!$A$51,"Account Category",$C12)+GETPIVOTDATA("Sum of 3",PIVOT!$A$51,"Account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Category",$C12)+GETPIVOTDATA("Sum of 8",PIVOT!$A$51,"Account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Category",$C12)+GETPIVOTDATA("Sum of 8",PIVOT!$A$51,"Account Category",$C12)+GETPIVOTDATA("Sum of 9",PIVOT!$A$51,"Account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Category",$C12)+GETPIVOTDATA("Sum of 8",PIVOT!$A$51,"Account Category",$C12)+GETPIVOTDATA("Sum of 9",PIVOT!$A$51,"Account Category",$C12)+GETPIVOTDATA("Sum of 10",PIVOT!$A$51,"Account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Category",$C12)+GETPIVOTDATA("Sum of 8",PIVOT!$A$51,"Account Category",$C12)+GETPIVOTDATA("Sum of 9",PIVOT!$A$51,"Account Category",$C12)+GETPIVOTDATA("Sum of 10",PIVOT!$A$51,"Account Category",$C12)+GETPIVOTDATA("Sum of 11",PIVOT!$A$51,"Account Category",$C12),GETPIVOTDATA("Sum of 1",PIVOT!$A$51,"Account Category",$C12)+GETPIVOTDATA("Sum of 2",PIVOT!$A$51,"Account Category",$C12)+GETPIVOTDATA("Sum of 3",PIVOT!$A$51,"Account Category",$C12)+GETPIVOTDATA("Sum of 4",PIVOT!$A$51,"Account Category",$C12)+GETPIVOTDATA("Sum of 5",PIVOT!$A$51,"Account Category",$C12)+GETPIVOTDATA("Sum of 6",PIVOT!$A$51,"Account Category",$C12)+GETPIVOTDATA("Sum of 7",PIVOT!$A$51,"Account Category",$C12)+GETPIVOTDATA("Sum of 8",PIVOT!$A$51,"Account Category",$C12)+GETPIVOTDATA("Sum of 9",PIVOT!$A$51,"Account Category",$C12)+GETPIVOTDATA("Sum of 10",PIVOT!$A$51,"Account Category",$C12)+GETPIVOTDATA("Sum of 11",PIVOT!$A$51,"Account Category",$C12)+GETPIVOTDATA("Sum of 12",PIVOT!$A$51,"Account Category",$C12))</f>
        <v>21000</v>
      </c>
      <c r="S12" s="37">
        <f t="shared" si="5"/>
        <v>2.2230585714285711</v>
      </c>
      <c r="T12" s="32">
        <f>CHOOSE($E$4,GETPIVOTDATA("Amount",PIVOT!$A$3,"Account Category",$C12,"Months (Date)",1,"Years (Date)",$E$3-1),GETPIVOTDATA("Amount",PIVOT!$A$3,"Account Category",$C12,"Months (Date)",1,"Years (Date)",$E$3-1)+GETPIVOTDATA("Amount",PIVOT!$A$3,"Account Category",$C12,"Months (Date)",2,"Years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(Date)",$E$3-1)+GETPIVOTDATA("Amount",PIVOT!$A$3,"Account Category",$C12,"Months (Date)",8,"Years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(Date)",$E$3-1)+GETPIVOTDATA("Amount",PIVOT!$A$3,"Account Category",$C12,"Months (Date)",8,"Years (Date)",$E$3-1)+GETPIVOTDATA("Amount",PIVOT!$A$3,"Account Category",$C12,"Months (Date)",9,"Years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(Date)",$E$3-1)+GETPIVOTDATA("Amount",PIVOT!$A$3,"Account Category",$C12,"Months (Date)",8,"Years (Date)",$E$3-1)+GETPIVOTDATA("Amount",PIVOT!$A$3,"Account Category",$C12,"Months (Date)",9,"Years (Date)",$E$3-1)+GETPIVOTDATA("Amount",PIVOT!$A$3,"Account Category",$C12,"Months (Date)",10,"Years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(Date)",$E$3-1)+GETPIVOTDATA("Amount",PIVOT!$A$3,"Account Category",$C12,"Months (Date)",8,"Years (Date)",$E$3-1)+GETPIVOTDATA("Amount",PIVOT!$A$3,"Account Category",$C12,"Months (Date)",9,"Years (Date)",$E$3-1)+GETPIVOTDATA("Amount",PIVOT!$A$3,"Account Category",$C12,"Months (Date)",10,"Years (Date)",$E$3-1)+GETPIVOTDATA("Amount",PIVOT!$A$3,"Account Category",$C12,"Months (Date)",11,"Years (Date)",$E$3-1),GETPIVOTDATA("Amount",PIVOT!$A$3,"Account Category",$C12,"Months (Date)",1,"Years (Date)",$E$3-1)+GETPIVOTDATA("Amount",PIVOT!$A$3,"Account Category",$C12,"Months (Date)",2,"Years (Date)",$E$3-1)+GETPIVOTDATA("Amount",PIVOT!$A$3,"Account Category",$C12,"Months (Date)",3,"Years (Date)",$E$3-1)+GETPIVOTDATA("Amount",PIVOT!$A$3,"Account Category",$C12,"Months (Date)",4,"Years (Date)",$E$3-1)+GETPIVOTDATA("Amount",PIVOT!$A$3,"Account Category",$C12,"Months (Date)",5,"Years (Date)",$E$3-1)+GETPIVOTDATA("Amount",PIVOT!$A$3,"Account Category",$C12,"Months (Date)",6,"Years (Date)",$E$3-1)+GETPIVOTDATA("Amount",PIVOT!$A$3,"Account Category",$C12,"Months (Date)",7,"Years (Date)",$E$3-1)+GETPIVOTDATA("Amount",PIVOT!$A$3,"Account Category",$C12,"Months (Date)",8,"Years (Date)",$E$3-1)+GETPIVOTDATA("Amount",PIVOT!$A$3,"Account Category",$C12,"Months (Date)",9,"Years (Date)",$E$3-1)+GETPIVOTDATA("Amount",PIVOT!$A$3,"Account Category",$C12,"Months (Date)",10,"Years (Date)",$E$3-1)+GETPIVOTDATA("Amount",PIVOT!$A$3,"Account Category",$C12,"Months (Date)",11,"Years (Date)",$E$3-1)+GETPIVOTDATA("Amount",PIVOT!$A$3,"Account Category",$C12,"Months (Date)",12,"Years (Date)",$E$3-1))</f>
        <v>21866.880000000001</v>
      </c>
      <c r="U12" s="37">
        <f t="shared" si="6"/>
        <v>2.1349287141101061</v>
      </c>
    </row>
    <row r="13" spans="2:34" s="10" customFormat="1" x14ac:dyDescent="0.25">
      <c r="B13" s="24"/>
      <c r="C13" s="24"/>
      <c r="D13" s="11"/>
      <c r="E13" s="52"/>
      <c r="F13" s="12"/>
      <c r="G13" s="38" t="str">
        <f t="shared" si="0"/>
        <v/>
      </c>
      <c r="H13" s="12"/>
      <c r="I13" s="38" t="str">
        <f t="shared" si="1"/>
        <v/>
      </c>
      <c r="J13" s="12"/>
      <c r="K13" s="38" t="str">
        <f t="shared" si="2"/>
        <v/>
      </c>
      <c r="L13" s="12"/>
      <c r="M13" s="13" t="str">
        <f t="shared" si="3"/>
        <v/>
      </c>
      <c r="N13" s="11"/>
      <c r="O13" s="14"/>
      <c r="P13" s="12"/>
      <c r="Q13" s="38" t="str">
        <f t="shared" si="4"/>
        <v/>
      </c>
      <c r="R13" s="12"/>
      <c r="S13" s="12"/>
      <c r="T13" s="12"/>
      <c r="U13" s="38" t="str">
        <f t="shared" si="6"/>
        <v/>
      </c>
    </row>
    <row r="14" spans="2:34" x14ac:dyDescent="0.25">
      <c r="B14" s="44" t="s">
        <v>0</v>
      </c>
      <c r="C14" s="45"/>
      <c r="D14" s="48"/>
      <c r="E14" s="46">
        <f>SUM(E15:E17)</f>
        <v>-91984.3</v>
      </c>
      <c r="F14" s="46">
        <f>SUM(F15:F17)</f>
        <v>-117722.05</v>
      </c>
      <c r="G14" s="47">
        <f t="shared" si="0"/>
        <v>0.78136848619268862</v>
      </c>
      <c r="H14" s="46">
        <f>SUM(H15:H17)</f>
        <v>-114000</v>
      </c>
      <c r="I14" s="47">
        <f t="shared" si="1"/>
        <v>0.8068798245614035</v>
      </c>
      <c r="J14" s="47">
        <f>SUM(J15:J17)</f>
        <v>-102850.88</v>
      </c>
      <c r="K14" s="46">
        <f t="shared" si="2"/>
        <v>0.89434626130568839</v>
      </c>
      <c r="L14" s="46">
        <f>SUM(L15:L17)</f>
        <v>-22509.68</v>
      </c>
      <c r="M14" s="47">
        <f t="shared" si="3"/>
        <v>4.0864330368090531</v>
      </c>
      <c r="N14" s="48"/>
      <c r="O14" s="46">
        <f>SUM(O15:O17)</f>
        <v>-194835.18</v>
      </c>
      <c r="P14" s="46">
        <f>SUM(P15:P17)</f>
        <v>-170381</v>
      </c>
      <c r="Q14" s="50">
        <f t="shared" si="4"/>
        <v>1.1435264495454305</v>
      </c>
      <c r="R14" s="46">
        <f>SUM(R15:R17)</f>
        <v>-166000</v>
      </c>
      <c r="S14" s="50">
        <f>IFERROR(O14/R14,"")</f>
        <v>1.1737059036144577</v>
      </c>
      <c r="T14" s="46">
        <f>SUM(T15:T17)</f>
        <v>-78685.25</v>
      </c>
      <c r="U14" s="50">
        <f t="shared" si="6"/>
        <v>2.4761334557620391</v>
      </c>
    </row>
    <row r="15" spans="2:34" x14ac:dyDescent="0.25">
      <c r="B15" s="24"/>
      <c r="C15" s="23" t="s">
        <v>1</v>
      </c>
      <c r="D15" s="49"/>
      <c r="E15" s="35">
        <f>GETPIVOTDATA("Amount",PIVOT!$A$3,"Account Category",$C15,"Months (Date)",$E$4,"Years (Date)",$E$3)</f>
        <v>-37691.68</v>
      </c>
      <c r="F15" s="32">
        <f>GETPIVOTDATA("Amount",PIVOT!$A$28,"Account Category",$C15,"Months (Date)",$E$4,"Years (Date)",$E$3)</f>
        <v>-48948.08</v>
      </c>
      <c r="G15" s="37">
        <f t="shared" si="0"/>
        <v>0.7700338807977759</v>
      </c>
      <c r="H15" s="32">
        <f>GETPIVOTDATA("Sum of "&amp;$E$4,PIVOT!$A$51,"Account Category",$C15)</f>
        <v>-49000</v>
      </c>
      <c r="I15" s="37">
        <f t="shared" si="1"/>
        <v>0.76921795918367353</v>
      </c>
      <c r="J15" s="32">
        <f>IFERROR(GETPIVOTDATA("Amount",PIVOT!$A$3,"Account Category",$C15,"Months (Date)",$E$4-1,"Years (Date)",$E$3),0)</f>
        <v>-28773.55</v>
      </c>
      <c r="K15" s="37">
        <f t="shared" si="2"/>
        <v>1.3099419432082591</v>
      </c>
      <c r="L15" s="32">
        <f>IFERROR(GETPIVOTDATA("Amount",PIVOT!$A$3,"Account Category",$C15,"Months (Date)",$E$4,"Years (Date)",$E$3-1),0)</f>
        <v>-6565.95</v>
      </c>
      <c r="M15" s="9">
        <f t="shared" si="3"/>
        <v>5.740476244869364</v>
      </c>
      <c r="N15" s="49"/>
      <c r="O15" s="33">
        <f>CHOOSE($E$4,GETPIVOTDATA("Amount",PIVOT!$A$3,"Account Category",$C15,"Months (Date)",1,"Years (Date)",$E$3),GETPIVOTDATA("Amount",PIVOT!$A$3,"Account Category",$C15,"Months (Date)",1,"Years (Date)",$E$3)+GETPIVOTDATA("Amount",PIVOT!$A$3,"Account Category",$C15,"Months (Date)",2,"Years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(Date)",$E$3)+GETPIVOTDATA("Amount",PIVOT!$A$3,"Account Category",$C15,"Months (Date)",8,"Years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(Date)",$E$3)+GETPIVOTDATA("Amount",PIVOT!$A$3,"Account Category",$C15,"Months (Date)",8,"Years (Date)",$E$3)+GETPIVOTDATA("Amount",PIVOT!$A$3,"Account Category",$C15,"Months (Date)",9,"Years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(Date)",$E$3)+GETPIVOTDATA("Amount",PIVOT!$A$3,"Account Category",$C15,"Months (Date)",8,"Years (Date)",$E$3)+GETPIVOTDATA("Amount",PIVOT!$A$3,"Account Category",$C15,"Months (Date)",9,"Years (Date)",$E$3)+GETPIVOTDATA("Amount",PIVOT!$A$3,"Account Category",$C15,"Months (Date)",10,"Years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(Date)",$E$3)+GETPIVOTDATA("Amount",PIVOT!$A$3,"Account Category",$C15,"Months (Date)",8,"Years (Date)",$E$3)+GETPIVOTDATA("Amount",PIVOT!$A$3,"Account Category",$C15,"Months (Date)",9,"Years (Date)",$E$3)+GETPIVOTDATA("Amount",PIVOT!$A$3,"Account Category",$C15,"Months (Date)",10,"Years (Date)",$E$3)+GETPIVOTDATA("Amount",PIVOT!$A$3,"Account Category",$C15,"Months (Date)",11,"Years (Date)",$E$3),GETPIVOTDATA("Amount",PIVOT!$A$3,"Account Category",$C15,"Months (Date)",1,"Years (Date)",$E$3)+GETPIVOTDATA("Amount",PIVOT!$A$3,"Account Category",$C15,"Months (Date)",2,"Years (Date)",$E$3)+GETPIVOTDATA("Amount",PIVOT!$A$3,"Account Category",$C15,"Months (Date)",3,"Years (Date)",$E$3)+GETPIVOTDATA("Amount",PIVOT!$A$3,"Account Category",$C15,"Months (Date)",4,"Years (Date)",$E$3)+GETPIVOTDATA("Amount",PIVOT!$A$3,"Account Category",$C15,"Months (Date)",5,"Years (Date)",$E$3)+GETPIVOTDATA("Amount",PIVOT!$A$3,"Account Category",$C15,"Months (Date)",6,"Years (Date)",$E$3)+GETPIVOTDATA("Amount",PIVOT!$A$3,"Account Category",$C15,"Months (Date)",7,"Years (Date)",$E$3)+GETPIVOTDATA("Amount",PIVOT!$A$3,"Account Category",$C15,"Months (Date)",8,"Years (Date)",$E$3)+GETPIVOTDATA("Amount",PIVOT!$A$3,"Account Category",$C15,"Months (Date)",9,"Years (Date)",$E$3)+GETPIVOTDATA("Amount",PIVOT!$A$3,"Account Category",$C15,"Months (Date)",10,"Years (Date)",$E$3)+GETPIVOTDATA("Amount",PIVOT!$A$3,"Account Category",$C15,"Months (Date)",11,"Years (Date)",$E$3)+GETPIVOTDATA("Amount",PIVOT!$A$3,"Account Category",$C15,"Months (Date)",12,"Years (Date)",$E$3))</f>
        <v>-66465.23</v>
      </c>
      <c r="P15" s="32">
        <f>CHOOSE($E$4,GETPIVOTDATA("Amount",PIVOT!$A$28,"Account Category",$C15,"Months (Date)",1,"Years (Date)",$E$3),GETPIVOTDATA("Amount",PIVOT!$A$28,"Account Category",$C15,"Months (Date)",1,"Years (Date)",$E$3)+GETPIVOTDATA("Amount",PIVOT!$A$28,"Account Category",$C15,"Months (Date)",2,"Years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(Date)",$E$3)+GETPIVOTDATA("Amount",PIVOT!$A$28,"Account Category",$C15,"Months (Date)",8,"Years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(Date)",$E$3)+GETPIVOTDATA("Amount",PIVOT!$A$28,"Account Category",$C15,"Months (Date)",8,"Years (Date)",$E$3)+GETPIVOTDATA("Amount",PIVOT!$A$28,"Account Category",$C15,"Months (Date)",9,"Years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(Date)",$E$3)+GETPIVOTDATA("Amount",PIVOT!$A$28,"Account Category",$C15,"Months (Date)",8,"Years (Date)",$E$3)+GETPIVOTDATA("Amount",PIVOT!$A$28,"Account Category",$C15,"Months (Date)",9,"Years (Date)",$E$3)+GETPIVOTDATA("Amount",PIVOT!$A$28,"Account Category",$C15,"Months (Date)",10,"Years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(Date)",$E$3)+GETPIVOTDATA("Amount",PIVOT!$A$28,"Account Category",$C15,"Months (Date)",8,"Years (Date)",$E$3)+GETPIVOTDATA("Amount",PIVOT!$A$28,"Account Category",$C15,"Months (Date)",9,"Years (Date)",$E$3)+GETPIVOTDATA("Amount",PIVOT!$A$28,"Account Category",$C15,"Months (Date)",10,"Years (Date)",$E$3)+GETPIVOTDATA("Amount",PIVOT!$A$28,"Account Category",$C15,"Months (Date)",11,"Years (Date)",$E$3),GETPIVOTDATA("Amount",PIVOT!$A$28,"Account Category",$C15,"Months (Date)",1,"Years (Date)",$E$3)+GETPIVOTDATA("Amount",PIVOT!$A$28,"Account Category",$C15,"Months (Date)",2,"Years (Date)",$E$3)+GETPIVOTDATA("Amount",PIVOT!$A$28,"Account Category",$C15,"Months (Date)",3,"Years (Date)",$E$3)+GETPIVOTDATA("Amount",PIVOT!$A$28,"Account Category",$C15,"Months (Date)",4,"Years (Date)",$E$3)+GETPIVOTDATA("Amount",PIVOT!$A$28,"Account Category",$C15,"Months (Date)",5,"Years (Date)",$E$3)+GETPIVOTDATA("Amount",PIVOT!$A$28,"Account Category",$C15,"Months (Date)",6,"Years (Date)",$E$3)+GETPIVOTDATA("Amount",PIVOT!$A$28,"Account Category",$C15,"Months (Date)",7,"Years (Date)",$E$3)+GETPIVOTDATA("Amount",PIVOT!$A$28,"Account Category",$C15,"Months (Date)",8,"Years (Date)",$E$3)+GETPIVOTDATA("Amount",PIVOT!$A$28,"Account Category",$C15,"Months (Date)",9,"Years (Date)",$E$3)+GETPIVOTDATA("Amount",PIVOT!$A$28,"Account Category",$C15,"Months (Date)",10,"Years (Date)",$E$3)+GETPIVOTDATA("Amount",PIVOT!$A$28,"Account Category",$C15,"Months (Date)",11,"Years (Date)",$E$3)+GETPIVOTDATA("Amount",PIVOT!$A$28,"Account Category",$C15,"Months (Date)",12,"Years (Date)",$E$3))</f>
        <v>-62842.380000000005</v>
      </c>
      <c r="Q15" s="37">
        <f t="shared" si="4"/>
        <v>1.0576497898392772</v>
      </c>
      <c r="R15" s="32">
        <f>CHOOSE($E$4,GETPIVOTDATA("Sum of 1",PIVOT!$A$51,"Account Category",$C15),GETPIVOTDATA("Sum of 1",PIVOT!$A$51,"Account Category",$C15)+GETPIVOTDATA("Sum of 2",PIVOT!$A$51,"Account Category",$C15),GETPIVOTDATA("Sum of 1",PIVOT!$A$51,"Account Category",$C15)+GETPIVOTDATA("Sum of 2",PIVOT!$A$51,"Account Category",$C15)+GETPIVOTDATA("Sum of 3",PIVOT!$A$51,"Account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Category",$C15)+GETPIVOTDATA("Sum of 8",PIVOT!$A$51,"Account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Category",$C15)+GETPIVOTDATA("Sum of 8",PIVOT!$A$51,"Account Category",$C15)+GETPIVOTDATA("Sum of 9",PIVOT!$A$51,"Account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Category",$C15)+GETPIVOTDATA("Sum of 8",PIVOT!$A$51,"Account Category",$C15)+GETPIVOTDATA("Sum of 9",PIVOT!$A$51,"Account Category",$C15)+GETPIVOTDATA("Sum of 10",PIVOT!$A$51,"Account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Category",$C15)+GETPIVOTDATA("Sum of 8",PIVOT!$A$51,"Account Category",$C15)+GETPIVOTDATA("Sum of 9",PIVOT!$A$51,"Account Category",$C15)+GETPIVOTDATA("Sum of 10",PIVOT!$A$51,"Account Category",$C15)+GETPIVOTDATA("Sum of 11",PIVOT!$A$51,"Account Category",$C15),GETPIVOTDATA("Sum of 1",PIVOT!$A$51,"Account Category",$C15)+GETPIVOTDATA("Sum of 2",PIVOT!$A$51,"Account Category",$C15)+GETPIVOTDATA("Sum of 3",PIVOT!$A$51,"Account Category",$C15)+GETPIVOTDATA("Sum of 4",PIVOT!$A$51,"Account Category",$C15)+GETPIVOTDATA("Sum of 5",PIVOT!$A$51,"Account Category",$C15)+GETPIVOTDATA("Sum of 6",PIVOT!$A$51,"Account Category",$C15)+GETPIVOTDATA("Sum of 7",PIVOT!$A$51,"Account Category",$C15)+GETPIVOTDATA("Sum of 8",PIVOT!$A$51,"Account Category",$C15)+GETPIVOTDATA("Sum of 9",PIVOT!$A$51,"Account Category",$C15)+GETPIVOTDATA("Sum of 10",PIVOT!$A$51,"Account Category",$C15)+GETPIVOTDATA("Sum of 11",PIVOT!$A$51,"Account Category",$C15)+GETPIVOTDATA("Sum of 12",PIVOT!$A$51,"Account Category",$C15))</f>
        <v>-80000</v>
      </c>
      <c r="S15" s="37">
        <f t="shared" ref="S15:S17" si="7">IFERROR(O15/R15,"")</f>
        <v>0.83081537499999991</v>
      </c>
      <c r="T15" s="32">
        <f>CHOOSE($E$4,GETPIVOTDATA("Amount",PIVOT!$A$3,"Account Category",$C15,"Months (Date)",1,"Years (Date)",$E$3-1),GETPIVOTDATA("Amount",PIVOT!$A$3,"Account Category",$C15,"Months (Date)",1,"Years (Date)",$E$3-1)+GETPIVOTDATA("Amount",PIVOT!$A$3,"Account Category",$C15,"Months (Date)",2,"Years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(Date)",$E$3-1)+GETPIVOTDATA("Amount",PIVOT!$A$3,"Account Category",$C15,"Months (Date)",8,"Years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(Date)",$E$3-1)+GETPIVOTDATA("Amount",PIVOT!$A$3,"Account Category",$C15,"Months (Date)",8,"Years (Date)",$E$3-1)+GETPIVOTDATA("Amount",PIVOT!$A$3,"Account Category",$C15,"Months (Date)",9,"Years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(Date)",$E$3-1)+GETPIVOTDATA("Amount",PIVOT!$A$3,"Account Category",$C15,"Months (Date)",8,"Years (Date)",$E$3-1)+GETPIVOTDATA("Amount",PIVOT!$A$3,"Account Category",$C15,"Months (Date)",9,"Years (Date)",$E$3-1)+GETPIVOTDATA("Amount",PIVOT!$A$3,"Account Category",$C15,"Months (Date)",10,"Years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(Date)",$E$3-1)+GETPIVOTDATA("Amount",PIVOT!$A$3,"Account Category",$C15,"Months (Date)",8,"Years (Date)",$E$3-1)+GETPIVOTDATA("Amount",PIVOT!$A$3,"Account Category",$C15,"Months (Date)",9,"Years (Date)",$E$3-1)+GETPIVOTDATA("Amount",PIVOT!$A$3,"Account Category",$C15,"Months (Date)",10,"Years (Date)",$E$3-1)+GETPIVOTDATA("Amount",PIVOT!$A$3,"Account Category",$C15,"Months (Date)",11,"Years (Date)",$E$3-1),GETPIVOTDATA("Amount",PIVOT!$A$3,"Account Category",$C15,"Months (Date)",1,"Years (Date)",$E$3-1)+GETPIVOTDATA("Amount",PIVOT!$A$3,"Account Category",$C15,"Months (Date)",2,"Years (Date)",$E$3-1)+GETPIVOTDATA("Amount",PIVOT!$A$3,"Account Category",$C15,"Months (Date)",3,"Years (Date)",$E$3-1)+GETPIVOTDATA("Amount",PIVOT!$A$3,"Account Category",$C15,"Months (Date)",4,"Years (Date)",$E$3-1)+GETPIVOTDATA("Amount",PIVOT!$A$3,"Account Category",$C15,"Months (Date)",5,"Years (Date)",$E$3-1)+GETPIVOTDATA("Amount",PIVOT!$A$3,"Account Category",$C15,"Months (Date)",6,"Years (Date)",$E$3-1)+GETPIVOTDATA("Amount",PIVOT!$A$3,"Account Category",$C15,"Months (Date)",7,"Years (Date)",$E$3-1)+GETPIVOTDATA("Amount",PIVOT!$A$3,"Account Category",$C15,"Months (Date)",8,"Years (Date)",$E$3-1)+GETPIVOTDATA("Amount",PIVOT!$A$3,"Account Category",$C15,"Months (Date)",9,"Years (Date)",$E$3-1)+GETPIVOTDATA("Amount",PIVOT!$A$3,"Account Category",$C15,"Months (Date)",10,"Years (Date)",$E$3-1)+GETPIVOTDATA("Amount",PIVOT!$A$3,"Account Category",$C15,"Months (Date)",11,"Years (Date)",$E$3-1)+GETPIVOTDATA("Amount",PIVOT!$A$3,"Account Category",$C15,"Months (Date)",12,"Years (Date)",$E$3-1))</f>
        <v>-16581.41</v>
      </c>
      <c r="U15" s="37">
        <f t="shared" si="6"/>
        <v>4.0084184638097726</v>
      </c>
    </row>
    <row r="16" spans="2:34" x14ac:dyDescent="0.25">
      <c r="B16" s="24"/>
      <c r="C16" s="23" t="s">
        <v>2</v>
      </c>
      <c r="D16" s="49"/>
      <c r="E16" s="35">
        <f>GETPIVOTDATA("Amount",PIVOT!$A$3,"Account Category",$C16,"Months (Date)",$E$4,"Years (Date)",$E$3)</f>
        <v>-8289.89</v>
      </c>
      <c r="F16" s="32">
        <f>GETPIVOTDATA("Amount",PIVOT!$A$28,"Account Category",$C16,"Months (Date)",$E$4,"Years (Date)",$E$3)</f>
        <v>-27426.52</v>
      </c>
      <c r="G16" s="37">
        <f t="shared" si="0"/>
        <v>0.30225817930966087</v>
      </c>
      <c r="H16" s="32">
        <f>GETPIVOTDATA("Sum of "&amp;$E$4,PIVOT!$A$51,"Account Category",$C16)</f>
        <v>-30000</v>
      </c>
      <c r="I16" s="37">
        <f t="shared" si="1"/>
        <v>0.27632966666666664</v>
      </c>
      <c r="J16" s="32">
        <f>IFERROR(GETPIVOTDATA("Amount",PIVOT!$A$3,"Account Category",$C16,"Months (Date)",$E$4-1,"Years (Date)",$E$3),0)</f>
        <v>-45667.360000000001</v>
      </c>
      <c r="K16" s="37">
        <f t="shared" si="2"/>
        <v>0.18152768191548624</v>
      </c>
      <c r="L16" s="32">
        <f>IFERROR(GETPIVOTDATA("Amount",PIVOT!$A$3,"Account Category",$C16,"Months (Date)",$E$4,"Years (Date)",$E$3-1),0)</f>
        <v>-9885.7999999999993</v>
      </c>
      <c r="M16" s="9">
        <f t="shared" si="3"/>
        <v>0.83856541706285781</v>
      </c>
      <c r="N16" s="49"/>
      <c r="O16" s="33">
        <f>CHOOSE($E$4,GETPIVOTDATA("Amount",PIVOT!$A$3,"Account Category",$C16,"Months (Date)",1,"Years (Date)",$E$3),GETPIVOTDATA("Amount",PIVOT!$A$3,"Account Category",$C16,"Months (Date)",1,"Years (Date)",$E$3)+GETPIVOTDATA("Amount",PIVOT!$A$3,"Account Category",$C16,"Months (Date)",2,"Years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(Date)",$E$3)+GETPIVOTDATA("Amount",PIVOT!$A$3,"Account Category",$C16,"Months (Date)",8,"Years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(Date)",$E$3)+GETPIVOTDATA("Amount",PIVOT!$A$3,"Account Category",$C16,"Months (Date)",8,"Years (Date)",$E$3)+GETPIVOTDATA("Amount",PIVOT!$A$3,"Account Category",$C16,"Months (Date)",9,"Years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(Date)",$E$3)+GETPIVOTDATA("Amount",PIVOT!$A$3,"Account Category",$C16,"Months (Date)",8,"Years (Date)",$E$3)+GETPIVOTDATA("Amount",PIVOT!$A$3,"Account Category",$C16,"Months (Date)",9,"Years (Date)",$E$3)+GETPIVOTDATA("Amount",PIVOT!$A$3,"Account Category",$C16,"Months (Date)",10,"Years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(Date)",$E$3)+GETPIVOTDATA("Amount",PIVOT!$A$3,"Account Category",$C16,"Months (Date)",8,"Years (Date)",$E$3)+GETPIVOTDATA("Amount",PIVOT!$A$3,"Account Category",$C16,"Months (Date)",9,"Years (Date)",$E$3)+GETPIVOTDATA("Amount",PIVOT!$A$3,"Account Category",$C16,"Months (Date)",10,"Years (Date)",$E$3)+GETPIVOTDATA("Amount",PIVOT!$A$3,"Account Category",$C16,"Months (Date)",11,"Years (Date)",$E$3),GETPIVOTDATA("Amount",PIVOT!$A$3,"Account Category",$C16,"Months (Date)",1,"Years (Date)",$E$3)+GETPIVOTDATA("Amount",PIVOT!$A$3,"Account Category",$C16,"Months (Date)",2,"Years (Date)",$E$3)+GETPIVOTDATA("Amount",PIVOT!$A$3,"Account Category",$C16,"Months (Date)",3,"Years (Date)",$E$3)+GETPIVOTDATA("Amount",PIVOT!$A$3,"Account Category",$C16,"Months (Date)",4,"Years (Date)",$E$3)+GETPIVOTDATA("Amount",PIVOT!$A$3,"Account Category",$C16,"Months (Date)",5,"Years (Date)",$E$3)+GETPIVOTDATA("Amount",PIVOT!$A$3,"Account Category",$C16,"Months (Date)",6,"Years (Date)",$E$3)+GETPIVOTDATA("Amount",PIVOT!$A$3,"Account Category",$C16,"Months (Date)",7,"Years (Date)",$E$3)+GETPIVOTDATA("Amount",PIVOT!$A$3,"Account Category",$C16,"Months (Date)",8,"Years (Date)",$E$3)+GETPIVOTDATA("Amount",PIVOT!$A$3,"Account Category",$C16,"Months (Date)",9,"Years (Date)",$E$3)+GETPIVOTDATA("Amount",PIVOT!$A$3,"Account Category",$C16,"Months (Date)",10,"Years (Date)",$E$3)+GETPIVOTDATA("Amount",PIVOT!$A$3,"Account Category",$C16,"Months (Date)",11,"Years (Date)",$E$3)+GETPIVOTDATA("Amount",PIVOT!$A$3,"Account Category",$C16,"Months (Date)",12,"Years (Date)",$E$3))</f>
        <v>-53957.25</v>
      </c>
      <c r="P16" s="32">
        <f>CHOOSE($E$4,GETPIVOTDATA("Amount",PIVOT!$A$28,"Account Category",$C16,"Months (Date)",1,"Years (Date)",$E$3),GETPIVOTDATA("Amount",PIVOT!$A$28,"Account Category",$C16,"Months (Date)",1,"Years (Date)",$E$3)+GETPIVOTDATA("Amount",PIVOT!$A$28,"Account Category",$C16,"Months (Date)",2,"Years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(Date)",$E$3)+GETPIVOTDATA("Amount",PIVOT!$A$28,"Account Category",$C16,"Months (Date)",8,"Years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(Date)",$E$3)+GETPIVOTDATA("Amount",PIVOT!$A$28,"Account Category",$C16,"Months (Date)",8,"Years (Date)",$E$3)+GETPIVOTDATA("Amount",PIVOT!$A$28,"Account Category",$C16,"Months (Date)",9,"Years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(Date)",$E$3)+GETPIVOTDATA("Amount",PIVOT!$A$28,"Account Category",$C16,"Months (Date)",8,"Years (Date)",$E$3)+GETPIVOTDATA("Amount",PIVOT!$A$28,"Account Category",$C16,"Months (Date)",9,"Years (Date)",$E$3)+GETPIVOTDATA("Amount",PIVOT!$A$28,"Account Category",$C16,"Months (Date)",10,"Years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(Date)",$E$3)+GETPIVOTDATA("Amount",PIVOT!$A$28,"Account Category",$C16,"Months (Date)",8,"Years (Date)",$E$3)+GETPIVOTDATA("Amount",PIVOT!$A$28,"Account Category",$C16,"Months (Date)",9,"Years (Date)",$E$3)+GETPIVOTDATA("Amount",PIVOT!$A$28,"Account Category",$C16,"Months (Date)",10,"Years (Date)",$E$3)+GETPIVOTDATA("Amount",PIVOT!$A$28,"Account Category",$C16,"Months (Date)",11,"Years (Date)",$E$3),GETPIVOTDATA("Amount",PIVOT!$A$28,"Account Category",$C16,"Months (Date)",1,"Years (Date)",$E$3)+GETPIVOTDATA("Amount",PIVOT!$A$28,"Account Category",$C16,"Months (Date)",2,"Years (Date)",$E$3)+GETPIVOTDATA("Amount",PIVOT!$A$28,"Account Category",$C16,"Months (Date)",3,"Years (Date)",$E$3)+GETPIVOTDATA("Amount",PIVOT!$A$28,"Account Category",$C16,"Months (Date)",4,"Years (Date)",$E$3)+GETPIVOTDATA("Amount",PIVOT!$A$28,"Account Category",$C16,"Months (Date)",5,"Years (Date)",$E$3)+GETPIVOTDATA("Amount",PIVOT!$A$28,"Account Category",$C16,"Months (Date)",6,"Years (Date)",$E$3)+GETPIVOTDATA("Amount",PIVOT!$A$28,"Account Category",$C16,"Months (Date)",7,"Years (Date)",$E$3)+GETPIVOTDATA("Amount",PIVOT!$A$28,"Account Category",$C16,"Months (Date)",8,"Years (Date)",$E$3)+GETPIVOTDATA("Amount",PIVOT!$A$28,"Account Category",$C16,"Months (Date)",9,"Years (Date)",$E$3)+GETPIVOTDATA("Amount",PIVOT!$A$28,"Account Category",$C16,"Months (Date)",10,"Years (Date)",$E$3)+GETPIVOTDATA("Amount",PIVOT!$A$28,"Account Category",$C16,"Months (Date)",11,"Years (Date)",$E$3)+GETPIVOTDATA("Amount",PIVOT!$A$28,"Account Category",$C16,"Months (Date)",12,"Years (Date)",$E$3))</f>
        <v>-57949.979999999996</v>
      </c>
      <c r="Q16" s="37">
        <f t="shared" si="4"/>
        <v>0.93110040762740565</v>
      </c>
      <c r="R16" s="32">
        <f>CHOOSE($E$4,GETPIVOTDATA("Sum of 1",PIVOT!$A$51,"Account Category",$C16),GETPIVOTDATA("Sum of 1",PIVOT!$A$51,"Account Category",$C16)+GETPIVOTDATA("Sum of 2",PIVOT!$A$51,"Account Category",$C16),GETPIVOTDATA("Sum of 1",PIVOT!$A$51,"Account Category",$C16)+GETPIVOTDATA("Sum of 2",PIVOT!$A$51,"Account Category",$C16)+GETPIVOTDATA("Sum of 3",PIVOT!$A$51,"Account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Category",$C16)+GETPIVOTDATA("Sum of 8",PIVOT!$A$51,"Account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Category",$C16)+GETPIVOTDATA("Sum of 8",PIVOT!$A$51,"Account Category",$C16)+GETPIVOTDATA("Sum of 9",PIVOT!$A$51,"Account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Category",$C16)+GETPIVOTDATA("Sum of 8",PIVOT!$A$51,"Account Category",$C16)+GETPIVOTDATA("Sum of 9",PIVOT!$A$51,"Account Category",$C16)+GETPIVOTDATA("Sum of 10",PIVOT!$A$51,"Account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Category",$C16)+GETPIVOTDATA("Sum of 8",PIVOT!$A$51,"Account Category",$C16)+GETPIVOTDATA("Sum of 9",PIVOT!$A$51,"Account Category",$C16)+GETPIVOTDATA("Sum of 10",PIVOT!$A$51,"Account Category",$C16)+GETPIVOTDATA("Sum of 11",PIVOT!$A$51,"Account Category",$C16),GETPIVOTDATA("Sum of 1",PIVOT!$A$51,"Account Category",$C16)+GETPIVOTDATA("Sum of 2",PIVOT!$A$51,"Account Category",$C16)+GETPIVOTDATA("Sum of 3",PIVOT!$A$51,"Account Category",$C16)+GETPIVOTDATA("Sum of 4",PIVOT!$A$51,"Account Category",$C16)+GETPIVOTDATA("Sum of 5",PIVOT!$A$51,"Account Category",$C16)+GETPIVOTDATA("Sum of 6",PIVOT!$A$51,"Account Category",$C16)+GETPIVOTDATA("Sum of 7",PIVOT!$A$51,"Account Category",$C16)+GETPIVOTDATA("Sum of 8",PIVOT!$A$51,"Account Category",$C16)+GETPIVOTDATA("Sum of 9",PIVOT!$A$51,"Account Category",$C16)+GETPIVOTDATA("Sum of 10",PIVOT!$A$51,"Account Category",$C16)+GETPIVOTDATA("Sum of 11",PIVOT!$A$51,"Account Category",$C16)+GETPIVOTDATA("Sum of 12",PIVOT!$A$51,"Account Category",$C16))</f>
        <v>-44000</v>
      </c>
      <c r="S16" s="37">
        <f t="shared" si="7"/>
        <v>1.2263011363636365</v>
      </c>
      <c r="T16" s="32">
        <f>CHOOSE($E$4,GETPIVOTDATA("Amount",PIVOT!$A$3,"Account Category",$C16,"Months (Date)",1,"Years (Date)",$E$3-1),GETPIVOTDATA("Amount",PIVOT!$A$3,"Account Category",$C16,"Months (Date)",1,"Years (Date)",$E$3-1)+GETPIVOTDATA("Amount",PIVOT!$A$3,"Account Category",$C16,"Months (Date)",2,"Years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(Date)",$E$3-1)+GETPIVOTDATA("Amount",PIVOT!$A$3,"Account Category",$C16,"Months (Date)",8,"Years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(Date)",$E$3-1)+GETPIVOTDATA("Amount",PIVOT!$A$3,"Account Category",$C16,"Months (Date)",8,"Years (Date)",$E$3-1)+GETPIVOTDATA("Amount",PIVOT!$A$3,"Account Category",$C16,"Months (Date)",9,"Years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(Date)",$E$3-1)+GETPIVOTDATA("Amount",PIVOT!$A$3,"Account Category",$C16,"Months (Date)",8,"Years (Date)",$E$3-1)+GETPIVOTDATA("Amount",PIVOT!$A$3,"Account Category",$C16,"Months (Date)",9,"Years (Date)",$E$3-1)+GETPIVOTDATA("Amount",PIVOT!$A$3,"Account Category",$C16,"Months (Date)",10,"Years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(Date)",$E$3-1)+GETPIVOTDATA("Amount",PIVOT!$A$3,"Account Category",$C16,"Months (Date)",8,"Years (Date)",$E$3-1)+GETPIVOTDATA("Amount",PIVOT!$A$3,"Account Category",$C16,"Months (Date)",9,"Years (Date)",$E$3-1)+GETPIVOTDATA("Amount",PIVOT!$A$3,"Account Category",$C16,"Months (Date)",10,"Years (Date)",$E$3-1)+GETPIVOTDATA("Amount",PIVOT!$A$3,"Account Category",$C16,"Months (Date)",11,"Years (Date)",$E$3-1),GETPIVOTDATA("Amount",PIVOT!$A$3,"Account Category",$C16,"Months (Date)",1,"Years (Date)",$E$3-1)+GETPIVOTDATA("Amount",PIVOT!$A$3,"Account Category",$C16,"Months (Date)",2,"Years (Date)",$E$3-1)+GETPIVOTDATA("Amount",PIVOT!$A$3,"Account Category",$C16,"Months (Date)",3,"Years (Date)",$E$3-1)+GETPIVOTDATA("Amount",PIVOT!$A$3,"Account Category",$C16,"Months (Date)",4,"Years (Date)",$E$3-1)+GETPIVOTDATA("Amount",PIVOT!$A$3,"Account Category",$C16,"Months (Date)",5,"Years (Date)",$E$3-1)+GETPIVOTDATA("Amount",PIVOT!$A$3,"Account Category",$C16,"Months (Date)",6,"Years (Date)",$E$3-1)+GETPIVOTDATA("Amount",PIVOT!$A$3,"Account Category",$C16,"Months (Date)",7,"Years (Date)",$E$3-1)+GETPIVOTDATA("Amount",PIVOT!$A$3,"Account Category",$C16,"Months (Date)",8,"Years (Date)",$E$3-1)+GETPIVOTDATA("Amount",PIVOT!$A$3,"Account Category",$C16,"Months (Date)",9,"Years (Date)",$E$3-1)+GETPIVOTDATA("Amount",PIVOT!$A$3,"Account Category",$C16,"Months (Date)",10,"Years (Date)",$E$3-1)+GETPIVOTDATA("Amount",PIVOT!$A$3,"Account Category",$C16,"Months (Date)",11,"Years (Date)",$E$3-1)+GETPIVOTDATA("Amount",PIVOT!$A$3,"Account Category",$C16,"Months (Date)",12,"Years (Date)",$E$3-1))</f>
        <v>-33075.71</v>
      </c>
      <c r="U16" s="37">
        <f t="shared" si="6"/>
        <v>1.6313255255896246</v>
      </c>
    </row>
    <row r="17" spans="2:21" x14ac:dyDescent="0.25">
      <c r="B17" s="24"/>
      <c r="C17" s="23" t="s">
        <v>3</v>
      </c>
      <c r="D17" s="49"/>
      <c r="E17" s="35">
        <f>GETPIVOTDATA("Amount",PIVOT!$A$3,"Account Category",$C17,"Months (Date)",$E$4,"Years (Date)",$E$3)</f>
        <v>-46002.73</v>
      </c>
      <c r="F17" s="32">
        <f>GETPIVOTDATA("Amount",PIVOT!$A$28,"Account Category",$C17,"Months (Date)",$E$4,"Years (Date)",$E$3)</f>
        <v>-41347.449999999997</v>
      </c>
      <c r="G17" s="37">
        <f t="shared" si="0"/>
        <v>1.1125892890613571</v>
      </c>
      <c r="H17" s="32">
        <f>GETPIVOTDATA("Sum of "&amp;$E$4,PIVOT!$A$51,"Account Category",$C17)</f>
        <v>-35000</v>
      </c>
      <c r="I17" s="37">
        <f t="shared" si="1"/>
        <v>1.3143637142857143</v>
      </c>
      <c r="J17" s="32">
        <f>IFERROR(GETPIVOTDATA("Amount",PIVOT!$A$3,"Account Category",$C17,"Months (Date)",$E$4-1,"Years (Date)",$E$3),0)</f>
        <v>-28409.97</v>
      </c>
      <c r="K17" s="37">
        <f t="shared" si="2"/>
        <v>1.6192459900520839</v>
      </c>
      <c r="L17" s="32">
        <f>IFERROR(GETPIVOTDATA("Amount",PIVOT!$A$3,"Account Category",$C17,"Months (Date)",$E$4,"Years (Date)",$E$3-1),0)</f>
        <v>-6057.93</v>
      </c>
      <c r="M17" s="9">
        <f t="shared" si="3"/>
        <v>7.5938034939327466</v>
      </c>
      <c r="N17" s="49"/>
      <c r="O17" s="33">
        <f>CHOOSE($E$4,GETPIVOTDATA("Amount",PIVOT!$A$3,"Account Category",$C17,"Months (Date)",1,"Years (Date)",$E$3),GETPIVOTDATA("Amount",PIVOT!$A$3,"Account Category",$C17,"Months (Date)",1,"Years (Date)",$E$3)+GETPIVOTDATA("Amount",PIVOT!$A$3,"Account Category",$C17,"Months (Date)",2,"Years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(Date)",$E$3)+GETPIVOTDATA("Amount",PIVOT!$A$3,"Account Category",$C17,"Months (Date)",8,"Years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(Date)",$E$3)+GETPIVOTDATA("Amount",PIVOT!$A$3,"Account Category",$C17,"Months (Date)",8,"Years (Date)",$E$3)+GETPIVOTDATA("Amount",PIVOT!$A$3,"Account Category",$C17,"Months (Date)",9,"Years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(Date)",$E$3)+GETPIVOTDATA("Amount",PIVOT!$A$3,"Account Category",$C17,"Months (Date)",8,"Years (Date)",$E$3)+GETPIVOTDATA("Amount",PIVOT!$A$3,"Account Category",$C17,"Months (Date)",9,"Years (Date)",$E$3)+GETPIVOTDATA("Amount",PIVOT!$A$3,"Account Category",$C17,"Months (Date)",10,"Years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(Date)",$E$3)+GETPIVOTDATA("Amount",PIVOT!$A$3,"Account Category",$C17,"Months (Date)",8,"Years (Date)",$E$3)+GETPIVOTDATA("Amount",PIVOT!$A$3,"Account Category",$C17,"Months (Date)",9,"Years (Date)",$E$3)+GETPIVOTDATA("Amount",PIVOT!$A$3,"Account Category",$C17,"Months (Date)",10,"Years (Date)",$E$3)+GETPIVOTDATA("Amount",PIVOT!$A$3,"Account Category",$C17,"Months (Date)",11,"Years (Date)",$E$3),GETPIVOTDATA("Amount",PIVOT!$A$3,"Account Category",$C17,"Months (Date)",1,"Years (Date)",$E$3)+GETPIVOTDATA("Amount",PIVOT!$A$3,"Account Category",$C17,"Months (Date)",2,"Years (Date)",$E$3)+GETPIVOTDATA("Amount",PIVOT!$A$3,"Account Category",$C17,"Months (Date)",3,"Years (Date)",$E$3)+GETPIVOTDATA("Amount",PIVOT!$A$3,"Account Category",$C17,"Months (Date)",4,"Years (Date)",$E$3)+GETPIVOTDATA("Amount",PIVOT!$A$3,"Account Category",$C17,"Months (Date)",5,"Years (Date)",$E$3)+GETPIVOTDATA("Amount",PIVOT!$A$3,"Account Category",$C17,"Months (Date)",6,"Years (Date)",$E$3)+GETPIVOTDATA("Amount",PIVOT!$A$3,"Account Category",$C17,"Months (Date)",7,"Years (Date)",$E$3)+GETPIVOTDATA("Amount",PIVOT!$A$3,"Account Category",$C17,"Months (Date)",8,"Years (Date)",$E$3)+GETPIVOTDATA("Amount",PIVOT!$A$3,"Account Category",$C17,"Months (Date)",9,"Years (Date)",$E$3)+GETPIVOTDATA("Amount",PIVOT!$A$3,"Account Category",$C17,"Months (Date)",10,"Years (Date)",$E$3)+GETPIVOTDATA("Amount",PIVOT!$A$3,"Account Category",$C17,"Months (Date)",11,"Years (Date)",$E$3)+GETPIVOTDATA("Amount",PIVOT!$A$3,"Account Category",$C17,"Months (Date)",12,"Years (Date)",$E$3))</f>
        <v>-74412.700000000012</v>
      </c>
      <c r="P17" s="32">
        <f>CHOOSE($E$4,GETPIVOTDATA("Amount",PIVOT!$A$28,"Account Category",$C17,"Months (Date)",1,"Years (Date)",$E$3),GETPIVOTDATA("Amount",PIVOT!$A$28,"Account Category",$C17,"Months (Date)",1,"Years (Date)",$E$3)+GETPIVOTDATA("Amount",PIVOT!$A$28,"Account Category",$C17,"Months (Date)",2,"Years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(Date)",$E$3)+GETPIVOTDATA("Amount",PIVOT!$A$28,"Account Category",$C17,"Months (Date)",8,"Years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(Date)",$E$3)+GETPIVOTDATA("Amount",PIVOT!$A$28,"Account Category",$C17,"Months (Date)",8,"Years (Date)",$E$3)+GETPIVOTDATA("Amount",PIVOT!$A$28,"Account Category",$C17,"Months (Date)",9,"Years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(Date)",$E$3)+GETPIVOTDATA("Amount",PIVOT!$A$28,"Account Category",$C17,"Months (Date)",8,"Years (Date)",$E$3)+GETPIVOTDATA("Amount",PIVOT!$A$28,"Account Category",$C17,"Months (Date)",9,"Years (Date)",$E$3)+GETPIVOTDATA("Amount",PIVOT!$A$28,"Account Category",$C17,"Months (Date)",10,"Years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(Date)",$E$3)+GETPIVOTDATA("Amount",PIVOT!$A$28,"Account Category",$C17,"Months (Date)",8,"Years (Date)",$E$3)+GETPIVOTDATA("Amount",PIVOT!$A$28,"Account Category",$C17,"Months (Date)",9,"Years (Date)",$E$3)+GETPIVOTDATA("Amount",PIVOT!$A$28,"Account Category",$C17,"Months (Date)",10,"Years (Date)",$E$3)+GETPIVOTDATA("Amount",PIVOT!$A$28,"Account Category",$C17,"Months (Date)",11,"Years (Date)",$E$3),GETPIVOTDATA("Amount",PIVOT!$A$28,"Account Category",$C17,"Months (Date)",1,"Years (Date)",$E$3)+GETPIVOTDATA("Amount",PIVOT!$A$28,"Account Category",$C17,"Months (Date)",2,"Years (Date)",$E$3)+GETPIVOTDATA("Amount",PIVOT!$A$28,"Account Category",$C17,"Months (Date)",3,"Years (Date)",$E$3)+GETPIVOTDATA("Amount",PIVOT!$A$28,"Account Category",$C17,"Months (Date)",4,"Years (Date)",$E$3)+GETPIVOTDATA("Amount",PIVOT!$A$28,"Account Category",$C17,"Months (Date)",5,"Years (Date)",$E$3)+GETPIVOTDATA("Amount",PIVOT!$A$28,"Account Category",$C17,"Months (Date)",6,"Years (Date)",$E$3)+GETPIVOTDATA("Amount",PIVOT!$A$28,"Account Category",$C17,"Months (Date)",7,"Years (Date)",$E$3)+GETPIVOTDATA("Amount",PIVOT!$A$28,"Account Category",$C17,"Months (Date)",8,"Years (Date)",$E$3)+GETPIVOTDATA("Amount",PIVOT!$A$28,"Account Category",$C17,"Months (Date)",9,"Years (Date)",$E$3)+GETPIVOTDATA("Amount",PIVOT!$A$28,"Account Category",$C17,"Months (Date)",10,"Years (Date)",$E$3)+GETPIVOTDATA("Amount",PIVOT!$A$28,"Account Category",$C17,"Months (Date)",11,"Years (Date)",$E$3)+GETPIVOTDATA("Amount",PIVOT!$A$28,"Account Category",$C17,"Months (Date)",12,"Years (Date)",$E$3))</f>
        <v>-49588.639999999999</v>
      </c>
      <c r="Q17" s="37">
        <f t="shared" si="4"/>
        <v>1.5005997341326565</v>
      </c>
      <c r="R17" s="32">
        <f>CHOOSE($E$4,GETPIVOTDATA("Sum of 1",PIVOT!$A$51,"Account Category",$C17),GETPIVOTDATA("Sum of 1",PIVOT!$A$51,"Account Category",$C17)+GETPIVOTDATA("Sum of 2",PIVOT!$A$51,"Account Category",$C17),GETPIVOTDATA("Sum of 1",PIVOT!$A$51,"Account Category",$C17)+GETPIVOTDATA("Sum of 2",PIVOT!$A$51,"Account Category",$C17)+GETPIVOTDATA("Sum of 3",PIVOT!$A$51,"Account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Category",$C17)+GETPIVOTDATA("Sum of 8",PIVOT!$A$51,"Account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Category",$C17)+GETPIVOTDATA("Sum of 8",PIVOT!$A$51,"Account Category",$C17)+GETPIVOTDATA("Sum of 9",PIVOT!$A$51,"Account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Category",$C17)+GETPIVOTDATA("Sum of 8",PIVOT!$A$51,"Account Category",$C17)+GETPIVOTDATA("Sum of 9",PIVOT!$A$51,"Account Category",$C17)+GETPIVOTDATA("Sum of 10",PIVOT!$A$51,"Account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Category",$C17)+GETPIVOTDATA("Sum of 8",PIVOT!$A$51,"Account Category",$C17)+GETPIVOTDATA("Sum of 9",PIVOT!$A$51,"Account Category",$C17)+GETPIVOTDATA("Sum of 10",PIVOT!$A$51,"Account Category",$C17)+GETPIVOTDATA("Sum of 11",PIVOT!$A$51,"Account Category",$C17),GETPIVOTDATA("Sum of 1",PIVOT!$A$51,"Account Category",$C17)+GETPIVOTDATA("Sum of 2",PIVOT!$A$51,"Account Category",$C17)+GETPIVOTDATA("Sum of 3",PIVOT!$A$51,"Account Category",$C17)+GETPIVOTDATA("Sum of 4",PIVOT!$A$51,"Account Category",$C17)+GETPIVOTDATA("Sum of 5",PIVOT!$A$51,"Account Category",$C17)+GETPIVOTDATA("Sum of 6",PIVOT!$A$51,"Account Category",$C17)+GETPIVOTDATA("Sum of 7",PIVOT!$A$51,"Account Category",$C17)+GETPIVOTDATA("Sum of 8",PIVOT!$A$51,"Account Category",$C17)+GETPIVOTDATA("Sum of 9",PIVOT!$A$51,"Account Category",$C17)+GETPIVOTDATA("Sum of 10",PIVOT!$A$51,"Account Category",$C17)+GETPIVOTDATA("Sum of 11",PIVOT!$A$51,"Account Category",$C17)+GETPIVOTDATA("Sum of 12",PIVOT!$A$51,"Account Category",$C17))</f>
        <v>-42000</v>
      </c>
      <c r="S17" s="37">
        <f t="shared" si="7"/>
        <v>1.7717309523809526</v>
      </c>
      <c r="T17" s="32">
        <f>CHOOSE($E$4,GETPIVOTDATA("Amount",PIVOT!$A$3,"Account Category",$C17,"Months (Date)",1,"Years (Date)",$E$3-1),GETPIVOTDATA("Amount",PIVOT!$A$3,"Account Category",$C17,"Months (Date)",1,"Years (Date)",$E$3-1)+GETPIVOTDATA("Amount",PIVOT!$A$3,"Account Category",$C17,"Months (Date)",2,"Years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(Date)",$E$3-1)+GETPIVOTDATA("Amount",PIVOT!$A$3,"Account Category",$C17,"Months (Date)",8,"Years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(Date)",$E$3-1)+GETPIVOTDATA("Amount",PIVOT!$A$3,"Account Category",$C17,"Months (Date)",8,"Years (Date)",$E$3-1)+GETPIVOTDATA("Amount",PIVOT!$A$3,"Account Category",$C17,"Months (Date)",9,"Years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(Date)",$E$3-1)+GETPIVOTDATA("Amount",PIVOT!$A$3,"Account Category",$C17,"Months (Date)",8,"Years (Date)",$E$3-1)+GETPIVOTDATA("Amount",PIVOT!$A$3,"Account Category",$C17,"Months (Date)",9,"Years (Date)",$E$3-1)+GETPIVOTDATA("Amount",PIVOT!$A$3,"Account Category",$C17,"Months (Date)",10,"Years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(Date)",$E$3-1)+GETPIVOTDATA("Amount",PIVOT!$A$3,"Account Category",$C17,"Months (Date)",8,"Years (Date)",$E$3-1)+GETPIVOTDATA("Amount",PIVOT!$A$3,"Account Category",$C17,"Months (Date)",9,"Years (Date)",$E$3-1)+GETPIVOTDATA("Amount",PIVOT!$A$3,"Account Category",$C17,"Months (Date)",10,"Years (Date)",$E$3-1)+GETPIVOTDATA("Amount",PIVOT!$A$3,"Account Category",$C17,"Months (Date)",11,"Years (Date)",$E$3-1),GETPIVOTDATA("Amount",PIVOT!$A$3,"Account Category",$C17,"Months (Date)",1,"Years (Date)",$E$3-1)+GETPIVOTDATA("Amount",PIVOT!$A$3,"Account Category",$C17,"Months (Date)",2,"Years (Date)",$E$3-1)+GETPIVOTDATA("Amount",PIVOT!$A$3,"Account Category",$C17,"Months (Date)",3,"Years (Date)",$E$3-1)+GETPIVOTDATA("Amount",PIVOT!$A$3,"Account Category",$C17,"Months (Date)",4,"Years (Date)",$E$3-1)+GETPIVOTDATA("Amount",PIVOT!$A$3,"Account Category",$C17,"Months (Date)",5,"Years (Date)",$E$3-1)+GETPIVOTDATA("Amount",PIVOT!$A$3,"Account Category",$C17,"Months (Date)",6,"Years (Date)",$E$3-1)+GETPIVOTDATA("Amount",PIVOT!$A$3,"Account Category",$C17,"Months (Date)",7,"Years (Date)",$E$3-1)+GETPIVOTDATA("Amount",PIVOT!$A$3,"Account Category",$C17,"Months (Date)",8,"Years (Date)",$E$3-1)+GETPIVOTDATA("Amount",PIVOT!$A$3,"Account Category",$C17,"Months (Date)",9,"Years (Date)",$E$3-1)+GETPIVOTDATA("Amount",PIVOT!$A$3,"Account Category",$C17,"Months (Date)",10,"Years (Date)",$E$3-1)+GETPIVOTDATA("Amount",PIVOT!$A$3,"Account Category",$C17,"Months (Date)",11,"Years (Date)",$E$3-1)+GETPIVOTDATA("Amount",PIVOT!$A$3,"Account Category",$C17,"Months (Date)",12,"Years (Date)",$E$3-1))</f>
        <v>-29028.13</v>
      </c>
      <c r="U17" s="37">
        <f t="shared" si="6"/>
        <v>2.5634686078641651</v>
      </c>
    </row>
    <row r="18" spans="2:21" s="10" customFormat="1" x14ac:dyDescent="0.25">
      <c r="B18" s="24"/>
      <c r="C18" s="24"/>
      <c r="D18" s="11"/>
      <c r="E18" s="52"/>
      <c r="F18" s="12"/>
      <c r="G18" s="38" t="str">
        <f t="shared" si="0"/>
        <v/>
      </c>
      <c r="H18" s="12"/>
      <c r="I18" s="38" t="str">
        <f t="shared" si="1"/>
        <v/>
      </c>
      <c r="J18" s="12"/>
      <c r="K18" s="38" t="str">
        <f t="shared" si="2"/>
        <v/>
      </c>
      <c r="L18" s="12"/>
      <c r="M18" s="13" t="str">
        <f t="shared" si="3"/>
        <v/>
      </c>
      <c r="N18" s="11"/>
      <c r="O18" s="14"/>
      <c r="P18" s="12"/>
      <c r="Q18" s="38" t="str">
        <f t="shared" si="4"/>
        <v/>
      </c>
      <c r="R18" s="12"/>
      <c r="S18" s="12"/>
      <c r="T18" s="12"/>
      <c r="U18" s="38" t="str">
        <f t="shared" si="6"/>
        <v/>
      </c>
    </row>
    <row r="19" spans="2:21" x14ac:dyDescent="0.25">
      <c r="B19" s="44" t="s">
        <v>5</v>
      </c>
      <c r="C19" s="45"/>
      <c r="D19" s="49"/>
      <c r="E19" s="46">
        <f>SUM(E20:E28)</f>
        <v>-252247.07</v>
      </c>
      <c r="F19" s="46">
        <f>SUM(F20:F28)</f>
        <v>-318420.13</v>
      </c>
      <c r="G19" s="47">
        <f t="shared" si="0"/>
        <v>0.79218317635885649</v>
      </c>
      <c r="H19" s="46">
        <f>SUM(H20:H28)</f>
        <v>-258000</v>
      </c>
      <c r="I19" s="47">
        <f t="shared" si="1"/>
        <v>0.97770182170542641</v>
      </c>
      <c r="J19" s="46">
        <f>SUM(J20:J28)</f>
        <v>-274312.16000000003</v>
      </c>
      <c r="K19" s="47">
        <f t="shared" si="2"/>
        <v>0.91956211492775231</v>
      </c>
      <c r="L19" s="46">
        <f>SUM(L20:L28)</f>
        <v>-280632.75</v>
      </c>
      <c r="M19" s="47">
        <f t="shared" si="3"/>
        <v>0.89885114976780156</v>
      </c>
      <c r="N19" s="49"/>
      <c r="O19" s="46">
        <f>SUM(O20:O28)</f>
        <v>-526559.23</v>
      </c>
      <c r="P19" s="46">
        <f>SUM(P20:P28)</f>
        <v>-623570.05000000005</v>
      </c>
      <c r="Q19" s="50">
        <f t="shared" si="4"/>
        <v>0.84442674884722246</v>
      </c>
      <c r="R19" s="46">
        <f>SUM(R20:R28)</f>
        <v>-528000</v>
      </c>
      <c r="S19" s="50">
        <f>IFERROR(O19/R19,"")</f>
        <v>0.99727126893939388</v>
      </c>
      <c r="T19" s="46">
        <f>SUM(T20:T28)</f>
        <v>-445834.53</v>
      </c>
      <c r="U19" s="47">
        <f t="shared" si="6"/>
        <v>1.1810642616667666</v>
      </c>
    </row>
    <row r="20" spans="2:21" x14ac:dyDescent="0.25">
      <c r="B20" s="24"/>
      <c r="C20" s="23" t="s">
        <v>6</v>
      </c>
      <c r="D20" s="49"/>
      <c r="E20" s="35">
        <f>GETPIVOTDATA("Amount",PIVOT!$A$3,"Account Category",$C20,"Months (Date)",$E$4,"Years (Date)",$E$3)</f>
        <v>-33072.25</v>
      </c>
      <c r="F20" s="36">
        <f>GETPIVOTDATA("Amount",PIVOT!$A$28,"Account Category",$C20,"Months (Date)",$E$4,"Years (Date)",$E$3)</f>
        <v>-46709.98</v>
      </c>
      <c r="G20" s="37">
        <f t="shared" si="0"/>
        <v>0.70803391480792754</v>
      </c>
      <c r="H20" s="36">
        <f>GETPIVOTDATA("Sum of "&amp;$E$4,PIVOT!$A$51,"Account Category",$C20)</f>
        <v>-45000</v>
      </c>
      <c r="I20" s="37">
        <f t="shared" si="1"/>
        <v>0.73493888888888892</v>
      </c>
      <c r="J20" s="32">
        <f>IFERROR(GETPIVOTDATA("Amount",PIVOT!$A$3,"Account Category",$C20,"Months (Date)",$E$4-1,"Years (Date)",$E$3),0)</f>
        <v>-7505.77</v>
      </c>
      <c r="K20" s="37">
        <f t="shared" si="2"/>
        <v>4.4062434633621868</v>
      </c>
      <c r="L20" s="36">
        <f>IFERROR(GETPIVOTDATA("Amount",PIVOT!$A$3,"Account Category",$C20,"Months (Date)",$E$4,"Years (Date)",$E$3-1),0)</f>
        <v>-14256.02</v>
      </c>
      <c r="M20" s="9">
        <f t="shared" si="3"/>
        <v>2.319879601740177</v>
      </c>
      <c r="N20" s="49"/>
      <c r="O20" s="35">
        <f>CHOOSE($E$4,GETPIVOTDATA("Amount",PIVOT!$A$3,"Account Category",$C20,"Months (Date)",1,"Years (Date)",$E$3),GETPIVOTDATA("Amount",PIVOT!$A$3,"Account Category",$C20,"Months (Date)",1,"Years (Date)",$E$3)+GETPIVOTDATA("Amount",PIVOT!$A$3,"Account Category",$C20,"Months (Date)",2,"Years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(Date)",$E$3)+GETPIVOTDATA("Amount",PIVOT!$A$3,"Account Category",$C20,"Months (Date)",8,"Years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(Date)",$E$3)+GETPIVOTDATA("Amount",PIVOT!$A$3,"Account Category",$C20,"Months (Date)",8,"Years (Date)",$E$3)+GETPIVOTDATA("Amount",PIVOT!$A$3,"Account Category",$C20,"Months (Date)",9,"Years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(Date)",$E$3)+GETPIVOTDATA("Amount",PIVOT!$A$3,"Account Category",$C20,"Months (Date)",8,"Years (Date)",$E$3)+GETPIVOTDATA("Amount",PIVOT!$A$3,"Account Category",$C20,"Months (Date)",9,"Years (Date)",$E$3)+GETPIVOTDATA("Amount",PIVOT!$A$3,"Account Category",$C20,"Months (Date)",10,"Years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(Date)",$E$3)+GETPIVOTDATA("Amount",PIVOT!$A$3,"Account Category",$C20,"Months (Date)",8,"Years (Date)",$E$3)+GETPIVOTDATA("Amount",PIVOT!$A$3,"Account Category",$C20,"Months (Date)",9,"Years (Date)",$E$3)+GETPIVOTDATA("Amount",PIVOT!$A$3,"Account Category",$C20,"Months (Date)",10,"Years (Date)",$E$3)+GETPIVOTDATA("Amount",PIVOT!$A$3,"Account Category",$C20,"Months (Date)",11,"Years (Date)",$E$3),GETPIVOTDATA("Amount",PIVOT!$A$3,"Account Category",$C20,"Months (Date)",1,"Years (Date)",$E$3)+GETPIVOTDATA("Amount",PIVOT!$A$3,"Account Category",$C20,"Months (Date)",2,"Years (Date)",$E$3)+GETPIVOTDATA("Amount",PIVOT!$A$3,"Account Category",$C20,"Months (Date)",3,"Years (Date)",$E$3)+GETPIVOTDATA("Amount",PIVOT!$A$3,"Account Category",$C20,"Months (Date)",4,"Years (Date)",$E$3)+GETPIVOTDATA("Amount",PIVOT!$A$3,"Account Category",$C20,"Months (Date)",5,"Years (Date)",$E$3)+GETPIVOTDATA("Amount",PIVOT!$A$3,"Account Category",$C20,"Months (Date)",6,"Years (Date)",$E$3)+GETPIVOTDATA("Amount",PIVOT!$A$3,"Account Category",$C20,"Months (Date)",7,"Years (Date)",$E$3)+GETPIVOTDATA("Amount",PIVOT!$A$3,"Account Category",$C20,"Months (Date)",8,"Years (Date)",$E$3)+GETPIVOTDATA("Amount",PIVOT!$A$3,"Account Category",$C20,"Months (Date)",9,"Years (Date)",$E$3)+GETPIVOTDATA("Amount",PIVOT!$A$3,"Account Category",$C20,"Months (Date)",10,"Years (Date)",$E$3)+GETPIVOTDATA("Amount",PIVOT!$A$3,"Account Category",$C20,"Months (Date)",11,"Years (Date)",$E$3)+GETPIVOTDATA("Amount",PIVOT!$A$3,"Account Category",$C20,"Months (Date)",12,"Years (Date)",$E$3))</f>
        <v>-40578.020000000004</v>
      </c>
      <c r="P20" s="36">
        <f>CHOOSE($E$4,GETPIVOTDATA("Amount",PIVOT!$A$28,"Account Category",$C20,"Months (Date)",1,"Years (Date)",$E$3),GETPIVOTDATA("Amount",PIVOT!$A$28,"Account Category",$C20,"Months (Date)",1,"Years (Date)",$E$3)+GETPIVOTDATA("Amount",PIVOT!$A$28,"Account Category",$C20,"Months (Date)",2,"Years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(Date)",$E$3)+GETPIVOTDATA("Amount",PIVOT!$A$28,"Account Category",$C20,"Months (Date)",8,"Years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(Date)",$E$3)+GETPIVOTDATA("Amount",PIVOT!$A$28,"Account Category",$C20,"Months (Date)",8,"Years (Date)",$E$3)+GETPIVOTDATA("Amount",PIVOT!$A$28,"Account Category",$C20,"Months (Date)",9,"Years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(Date)",$E$3)+GETPIVOTDATA("Amount",PIVOT!$A$28,"Account Category",$C20,"Months (Date)",8,"Years (Date)",$E$3)+GETPIVOTDATA("Amount",PIVOT!$A$28,"Account Category",$C20,"Months (Date)",9,"Years (Date)",$E$3)+GETPIVOTDATA("Amount",PIVOT!$A$28,"Account Category",$C20,"Months (Date)",10,"Years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(Date)",$E$3)+GETPIVOTDATA("Amount",PIVOT!$A$28,"Account Category",$C20,"Months (Date)",8,"Years (Date)",$E$3)+GETPIVOTDATA("Amount",PIVOT!$A$28,"Account Category",$C20,"Months (Date)",9,"Years (Date)",$E$3)+GETPIVOTDATA("Amount",PIVOT!$A$28,"Account Category",$C20,"Months (Date)",10,"Years (Date)",$E$3)+GETPIVOTDATA("Amount",PIVOT!$A$28,"Account Category",$C20,"Months (Date)",11,"Years (Date)",$E$3),GETPIVOTDATA("Amount",PIVOT!$A$28,"Account Category",$C20,"Months (Date)",1,"Years (Date)",$E$3)+GETPIVOTDATA("Amount",PIVOT!$A$28,"Account Category",$C20,"Months (Date)",2,"Years (Date)",$E$3)+GETPIVOTDATA("Amount",PIVOT!$A$28,"Account Category",$C20,"Months (Date)",3,"Years (Date)",$E$3)+GETPIVOTDATA("Amount",PIVOT!$A$28,"Account Category",$C20,"Months (Date)",4,"Years (Date)",$E$3)+GETPIVOTDATA("Amount",PIVOT!$A$28,"Account Category",$C20,"Months (Date)",5,"Years (Date)",$E$3)+GETPIVOTDATA("Amount",PIVOT!$A$28,"Account Category",$C20,"Months (Date)",6,"Years (Date)",$E$3)+GETPIVOTDATA("Amount",PIVOT!$A$28,"Account Category",$C20,"Months (Date)",7,"Years (Date)",$E$3)+GETPIVOTDATA("Amount",PIVOT!$A$28,"Account Category",$C20,"Months (Date)",8,"Years (Date)",$E$3)+GETPIVOTDATA("Amount",PIVOT!$A$28,"Account Category",$C20,"Months (Date)",9,"Years (Date)",$E$3)+GETPIVOTDATA("Amount",PIVOT!$A$28,"Account Category",$C20,"Months (Date)",10,"Years (Date)",$E$3)+GETPIVOTDATA("Amount",PIVOT!$A$28,"Account Category",$C20,"Months (Date)",11,"Years (Date)",$E$3)+GETPIVOTDATA("Amount",PIVOT!$A$28,"Account Category",$C20,"Months (Date)",12,"Years (Date)",$E$3))</f>
        <v>-77309.760000000009</v>
      </c>
      <c r="Q20" s="37">
        <f t="shared" si="4"/>
        <v>0.52487577247685158</v>
      </c>
      <c r="R20" s="36">
        <f>CHOOSE($E$4,GETPIVOTDATA("Sum of 1",PIVOT!$A$51,"Account Category",$C20),GETPIVOTDATA("Sum of 1",PIVOT!$A$51,"Account Category",$C20)+GETPIVOTDATA("Sum of 2",PIVOT!$A$51,"Account Category",$C20),GETPIVOTDATA("Sum of 1",PIVOT!$A$51,"Account Category",$C20)+GETPIVOTDATA("Sum of 2",PIVOT!$A$51,"Account Category",$C20)+GETPIVOTDATA("Sum of 3",PIVOT!$A$51,"Account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Category",$C20)+GETPIVOTDATA("Sum of 8",PIVOT!$A$51,"Account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Category",$C20)+GETPIVOTDATA("Sum of 8",PIVOT!$A$51,"Account Category",$C20)+GETPIVOTDATA("Sum of 9",PIVOT!$A$51,"Account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Category",$C20)+GETPIVOTDATA("Sum of 8",PIVOT!$A$51,"Account Category",$C20)+GETPIVOTDATA("Sum of 9",PIVOT!$A$51,"Account Category",$C20)+GETPIVOTDATA("Sum of 10",PIVOT!$A$51,"Account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Category",$C20)+GETPIVOTDATA("Sum of 8",PIVOT!$A$51,"Account Category",$C20)+GETPIVOTDATA("Sum of 9",PIVOT!$A$51,"Account Category",$C20)+GETPIVOTDATA("Sum of 10",PIVOT!$A$51,"Account Category",$C20)+GETPIVOTDATA("Sum of 11",PIVOT!$A$51,"Account Category",$C20),GETPIVOTDATA("Sum of 1",PIVOT!$A$51,"Account Category",$C20)+GETPIVOTDATA("Sum of 2",PIVOT!$A$51,"Account Category",$C20)+GETPIVOTDATA("Sum of 3",PIVOT!$A$51,"Account Category",$C20)+GETPIVOTDATA("Sum of 4",PIVOT!$A$51,"Account Category",$C20)+GETPIVOTDATA("Sum of 5",PIVOT!$A$51,"Account Category",$C20)+GETPIVOTDATA("Sum of 6",PIVOT!$A$51,"Account Category",$C20)+GETPIVOTDATA("Sum of 7",PIVOT!$A$51,"Account Category",$C20)+GETPIVOTDATA("Sum of 8",PIVOT!$A$51,"Account Category",$C20)+GETPIVOTDATA("Sum of 9",PIVOT!$A$51,"Account Category",$C20)+GETPIVOTDATA("Sum of 10",PIVOT!$A$51,"Account Category",$C20)+GETPIVOTDATA("Sum of 11",PIVOT!$A$51,"Account Category",$C20)+GETPIVOTDATA("Sum of 12",PIVOT!$A$51,"Account Category",$C20))</f>
        <v>-90000</v>
      </c>
      <c r="S20" s="37">
        <f t="shared" ref="S20:S39" si="8">IFERROR(O20/R20,"")</f>
        <v>0.45086688888888893</v>
      </c>
      <c r="T20" s="36">
        <f>CHOOSE($E$4,GETPIVOTDATA("Amount",PIVOT!$A$3,"Account Category",$C20,"Months (Date)",1,"Years (Date)",$E$3-1),GETPIVOTDATA("Amount",PIVOT!$A$3,"Account Category",$C20,"Months (Date)",1,"Years (Date)",$E$3-1)+GETPIVOTDATA("Amount",PIVOT!$A$3,"Account Category",$C20,"Months (Date)",2,"Years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(Date)",$E$3-1)+GETPIVOTDATA("Amount",PIVOT!$A$3,"Account Category",$C20,"Months (Date)",8,"Years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(Date)",$E$3-1)+GETPIVOTDATA("Amount",PIVOT!$A$3,"Account Category",$C20,"Months (Date)",8,"Years (Date)",$E$3-1)+GETPIVOTDATA("Amount",PIVOT!$A$3,"Account Category",$C20,"Months (Date)",9,"Years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(Date)",$E$3-1)+GETPIVOTDATA("Amount",PIVOT!$A$3,"Account Category",$C20,"Months (Date)",8,"Years (Date)",$E$3-1)+GETPIVOTDATA("Amount",PIVOT!$A$3,"Account Category",$C20,"Months (Date)",9,"Years (Date)",$E$3-1)+GETPIVOTDATA("Amount",PIVOT!$A$3,"Account Category",$C20,"Months (Date)",10,"Years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(Date)",$E$3-1)+GETPIVOTDATA("Amount",PIVOT!$A$3,"Account Category",$C20,"Months (Date)",8,"Years (Date)",$E$3-1)+GETPIVOTDATA("Amount",PIVOT!$A$3,"Account Category",$C20,"Months (Date)",9,"Years (Date)",$E$3-1)+GETPIVOTDATA("Amount",PIVOT!$A$3,"Account Category",$C20,"Months (Date)",10,"Years (Date)",$E$3-1)+GETPIVOTDATA("Amount",PIVOT!$A$3,"Account Category",$C20,"Months (Date)",11,"Years (Date)",$E$3-1),GETPIVOTDATA("Amount",PIVOT!$A$3,"Account Category",$C20,"Months (Date)",1,"Years (Date)",$E$3-1)+GETPIVOTDATA("Amount",PIVOT!$A$3,"Account Category",$C20,"Months (Date)",2,"Years (Date)",$E$3-1)+GETPIVOTDATA("Amount",PIVOT!$A$3,"Account Category",$C20,"Months (Date)",3,"Years (Date)",$E$3-1)+GETPIVOTDATA("Amount",PIVOT!$A$3,"Account Category",$C20,"Months (Date)",4,"Years (Date)",$E$3-1)+GETPIVOTDATA("Amount",PIVOT!$A$3,"Account Category",$C20,"Months (Date)",5,"Years (Date)",$E$3-1)+GETPIVOTDATA("Amount",PIVOT!$A$3,"Account Category",$C20,"Months (Date)",6,"Years (Date)",$E$3-1)+GETPIVOTDATA("Amount",PIVOT!$A$3,"Account Category",$C20,"Months (Date)",7,"Years (Date)",$E$3-1)+GETPIVOTDATA("Amount",PIVOT!$A$3,"Account Category",$C20,"Months (Date)",8,"Years (Date)",$E$3-1)+GETPIVOTDATA("Amount",PIVOT!$A$3,"Account Category",$C20,"Months (Date)",9,"Years (Date)",$E$3-1)+GETPIVOTDATA("Amount",PIVOT!$A$3,"Account Category",$C20,"Months (Date)",10,"Years (Date)",$E$3-1)+GETPIVOTDATA("Amount",PIVOT!$A$3,"Account Category",$C20,"Months (Date)",11,"Years (Date)",$E$3-1)+GETPIVOTDATA("Amount",PIVOT!$A$3,"Account Category",$C20,"Months (Date)",12,"Years (Date)",$E$3-1))</f>
        <v>-36252.270000000004</v>
      </c>
      <c r="U20" s="37">
        <f t="shared" si="6"/>
        <v>1.1193235623589917</v>
      </c>
    </row>
    <row r="21" spans="2:21" x14ac:dyDescent="0.25">
      <c r="B21" s="24"/>
      <c r="C21" s="23" t="s">
        <v>7</v>
      </c>
      <c r="D21" s="49"/>
      <c r="E21" s="35">
        <f>GETPIVOTDATA("Amount",PIVOT!$A$3,"Account Category",$C21,"Months (Date)",$E$4,"Years (Date)",$E$3)</f>
        <v>-9738.2999999999993</v>
      </c>
      <c r="F21" s="36">
        <f>GETPIVOTDATA("Amount",PIVOT!$A$28,"Account Category",$C21,"Months (Date)",$E$4,"Years (Date)",$E$3)</f>
        <v>-21975.55</v>
      </c>
      <c r="G21" s="37">
        <f t="shared" si="0"/>
        <v>0.44314249245183851</v>
      </c>
      <c r="H21" s="36">
        <f>GETPIVOTDATA("Sum of "&amp;$E$4,PIVOT!$A$51,"Account Category",$C21)</f>
        <v>-45000</v>
      </c>
      <c r="I21" s="37">
        <f t="shared" si="1"/>
        <v>0.21640666666666666</v>
      </c>
      <c r="J21" s="32">
        <f>IFERROR(GETPIVOTDATA("Amount",PIVOT!$A$3,"Account Category",$C21,"Months (Date)",$E$4-1,"Years (Date)",$E$3),0)</f>
        <v>-28014.58</v>
      </c>
      <c r="K21" s="37">
        <f t="shared" si="2"/>
        <v>0.34761542025616654</v>
      </c>
      <c r="L21" s="36">
        <f>IFERROR(GETPIVOTDATA("Amount",PIVOT!$A$3,"Account Category",$C21,"Months (Date)",$E$4,"Years (Date)",$E$3-1),0)</f>
        <v>-34038.839999999997</v>
      </c>
      <c r="M21" s="9">
        <f t="shared" si="3"/>
        <v>0.286093768177764</v>
      </c>
      <c r="N21" s="49"/>
      <c r="O21" s="35">
        <f>CHOOSE($E$4,GETPIVOTDATA("Amount",PIVOT!$A$3,"Account Category",$C21,"Months (Date)",1,"Years (Date)",$E$3),GETPIVOTDATA("Amount",PIVOT!$A$3,"Account Category",$C21,"Months (Date)",1,"Years (Date)",$E$3)+GETPIVOTDATA("Amount",PIVOT!$A$3,"Account Category",$C21,"Months (Date)",2,"Years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(Date)",$E$3)+GETPIVOTDATA("Amount",PIVOT!$A$3,"Account Category",$C21,"Months (Date)",8,"Years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(Date)",$E$3)+GETPIVOTDATA("Amount",PIVOT!$A$3,"Account Category",$C21,"Months (Date)",8,"Years (Date)",$E$3)+GETPIVOTDATA("Amount",PIVOT!$A$3,"Account Category",$C21,"Months (Date)",9,"Years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(Date)",$E$3)+GETPIVOTDATA("Amount",PIVOT!$A$3,"Account Category",$C21,"Months (Date)",8,"Years (Date)",$E$3)+GETPIVOTDATA("Amount",PIVOT!$A$3,"Account Category",$C21,"Months (Date)",9,"Years (Date)",$E$3)+GETPIVOTDATA("Amount",PIVOT!$A$3,"Account Category",$C21,"Months (Date)",10,"Years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(Date)",$E$3)+GETPIVOTDATA("Amount",PIVOT!$A$3,"Account Category",$C21,"Months (Date)",8,"Years (Date)",$E$3)+GETPIVOTDATA("Amount",PIVOT!$A$3,"Account Category",$C21,"Months (Date)",9,"Years (Date)",$E$3)+GETPIVOTDATA("Amount",PIVOT!$A$3,"Account Category",$C21,"Months (Date)",10,"Years (Date)",$E$3)+GETPIVOTDATA("Amount",PIVOT!$A$3,"Account Category",$C21,"Months (Date)",11,"Years (Date)",$E$3),GETPIVOTDATA("Amount",PIVOT!$A$3,"Account Category",$C21,"Months (Date)",1,"Years (Date)",$E$3)+GETPIVOTDATA("Amount",PIVOT!$A$3,"Account Category",$C21,"Months (Date)",2,"Years (Date)",$E$3)+GETPIVOTDATA("Amount",PIVOT!$A$3,"Account Category",$C21,"Months (Date)",3,"Years (Date)",$E$3)+GETPIVOTDATA("Amount",PIVOT!$A$3,"Account Category",$C21,"Months (Date)",4,"Years (Date)",$E$3)+GETPIVOTDATA("Amount",PIVOT!$A$3,"Account Category",$C21,"Months (Date)",5,"Years (Date)",$E$3)+GETPIVOTDATA("Amount",PIVOT!$A$3,"Account Category",$C21,"Months (Date)",6,"Years (Date)",$E$3)+GETPIVOTDATA("Amount",PIVOT!$A$3,"Account Category",$C21,"Months (Date)",7,"Years (Date)",$E$3)+GETPIVOTDATA("Amount",PIVOT!$A$3,"Account Category",$C21,"Months (Date)",8,"Years (Date)",$E$3)+GETPIVOTDATA("Amount",PIVOT!$A$3,"Account Category",$C21,"Months (Date)",9,"Years (Date)",$E$3)+GETPIVOTDATA("Amount",PIVOT!$A$3,"Account Category",$C21,"Months (Date)",10,"Years (Date)",$E$3)+GETPIVOTDATA("Amount",PIVOT!$A$3,"Account Category",$C21,"Months (Date)",11,"Years (Date)",$E$3)+GETPIVOTDATA("Amount",PIVOT!$A$3,"Account Category",$C21,"Months (Date)",12,"Years (Date)",$E$3))</f>
        <v>-37752.880000000005</v>
      </c>
      <c r="P21" s="36">
        <f>CHOOSE($E$4,GETPIVOTDATA("Amount",PIVOT!$A$28,"Account Category",$C21,"Months (Date)",1,"Years (Date)",$E$3),GETPIVOTDATA("Amount",PIVOT!$A$28,"Account Category",$C21,"Months (Date)",1,"Years (Date)",$E$3)+GETPIVOTDATA("Amount",PIVOT!$A$28,"Account Category",$C21,"Months (Date)",2,"Years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(Date)",$E$3)+GETPIVOTDATA("Amount",PIVOT!$A$28,"Account Category",$C21,"Months (Date)",8,"Years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(Date)",$E$3)+GETPIVOTDATA("Amount",PIVOT!$A$28,"Account Category",$C21,"Months (Date)",8,"Years (Date)",$E$3)+GETPIVOTDATA("Amount",PIVOT!$A$28,"Account Category",$C21,"Months (Date)",9,"Years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(Date)",$E$3)+GETPIVOTDATA("Amount",PIVOT!$A$28,"Account Category",$C21,"Months (Date)",8,"Years (Date)",$E$3)+GETPIVOTDATA("Amount",PIVOT!$A$28,"Account Category",$C21,"Months (Date)",9,"Years (Date)",$E$3)+GETPIVOTDATA("Amount",PIVOT!$A$28,"Account Category",$C21,"Months (Date)",10,"Years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(Date)",$E$3)+GETPIVOTDATA("Amount",PIVOT!$A$28,"Account Category",$C21,"Months (Date)",8,"Years (Date)",$E$3)+GETPIVOTDATA("Amount",PIVOT!$A$28,"Account Category",$C21,"Months (Date)",9,"Years (Date)",$E$3)+GETPIVOTDATA("Amount",PIVOT!$A$28,"Account Category",$C21,"Months (Date)",10,"Years (Date)",$E$3)+GETPIVOTDATA("Amount",PIVOT!$A$28,"Account Category",$C21,"Months (Date)",11,"Years (Date)",$E$3),GETPIVOTDATA("Amount",PIVOT!$A$28,"Account Category",$C21,"Months (Date)",1,"Years (Date)",$E$3)+GETPIVOTDATA("Amount",PIVOT!$A$28,"Account Category",$C21,"Months (Date)",2,"Years (Date)",$E$3)+GETPIVOTDATA("Amount",PIVOT!$A$28,"Account Category",$C21,"Months (Date)",3,"Years (Date)",$E$3)+GETPIVOTDATA("Amount",PIVOT!$A$28,"Account Category",$C21,"Months (Date)",4,"Years (Date)",$E$3)+GETPIVOTDATA("Amount",PIVOT!$A$28,"Account Category",$C21,"Months (Date)",5,"Years (Date)",$E$3)+GETPIVOTDATA("Amount",PIVOT!$A$28,"Account Category",$C21,"Months (Date)",6,"Years (Date)",$E$3)+GETPIVOTDATA("Amount",PIVOT!$A$28,"Account Category",$C21,"Months (Date)",7,"Years (Date)",$E$3)+GETPIVOTDATA("Amount",PIVOT!$A$28,"Account Category",$C21,"Months (Date)",8,"Years (Date)",$E$3)+GETPIVOTDATA("Amount",PIVOT!$A$28,"Account Category",$C21,"Months (Date)",9,"Years (Date)",$E$3)+GETPIVOTDATA("Amount",PIVOT!$A$28,"Account Category",$C21,"Months (Date)",10,"Years (Date)",$E$3)+GETPIVOTDATA("Amount",PIVOT!$A$28,"Account Category",$C21,"Months (Date)",11,"Years (Date)",$E$3)+GETPIVOTDATA("Amount",PIVOT!$A$28,"Account Category",$C21,"Months (Date)",12,"Years (Date)",$E$3))</f>
        <v>-68105.899999999994</v>
      </c>
      <c r="Q21" s="37">
        <f t="shared" si="4"/>
        <v>0.55432613033525746</v>
      </c>
      <c r="R21" s="36">
        <f>CHOOSE($E$4,GETPIVOTDATA("Sum of 1",PIVOT!$A$51,"Account Category",$C21),GETPIVOTDATA("Sum of 1",PIVOT!$A$51,"Account Category",$C21)+GETPIVOTDATA("Sum of 2",PIVOT!$A$51,"Account Category",$C21),GETPIVOTDATA("Sum of 1",PIVOT!$A$51,"Account Category",$C21)+GETPIVOTDATA("Sum of 2",PIVOT!$A$51,"Account Category",$C21)+GETPIVOTDATA("Sum of 3",PIVOT!$A$51,"Account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Category",$C21)+GETPIVOTDATA("Sum of 8",PIVOT!$A$51,"Account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Category",$C21)+GETPIVOTDATA("Sum of 8",PIVOT!$A$51,"Account Category",$C21)+GETPIVOTDATA("Sum of 9",PIVOT!$A$51,"Account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Category",$C21)+GETPIVOTDATA("Sum of 8",PIVOT!$A$51,"Account Category",$C21)+GETPIVOTDATA("Sum of 9",PIVOT!$A$51,"Account Category",$C21)+GETPIVOTDATA("Sum of 10",PIVOT!$A$51,"Account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Category",$C21)+GETPIVOTDATA("Sum of 8",PIVOT!$A$51,"Account Category",$C21)+GETPIVOTDATA("Sum of 9",PIVOT!$A$51,"Account Category",$C21)+GETPIVOTDATA("Sum of 10",PIVOT!$A$51,"Account Category",$C21)+GETPIVOTDATA("Sum of 11",PIVOT!$A$51,"Account Category",$C21),GETPIVOTDATA("Sum of 1",PIVOT!$A$51,"Account Category",$C21)+GETPIVOTDATA("Sum of 2",PIVOT!$A$51,"Account Category",$C21)+GETPIVOTDATA("Sum of 3",PIVOT!$A$51,"Account Category",$C21)+GETPIVOTDATA("Sum of 4",PIVOT!$A$51,"Account Category",$C21)+GETPIVOTDATA("Sum of 5",PIVOT!$A$51,"Account Category",$C21)+GETPIVOTDATA("Sum of 6",PIVOT!$A$51,"Account Category",$C21)+GETPIVOTDATA("Sum of 7",PIVOT!$A$51,"Account Category",$C21)+GETPIVOTDATA("Sum of 8",PIVOT!$A$51,"Account Category",$C21)+GETPIVOTDATA("Sum of 9",PIVOT!$A$51,"Account Category",$C21)+GETPIVOTDATA("Sum of 10",PIVOT!$A$51,"Account Category",$C21)+GETPIVOTDATA("Sum of 11",PIVOT!$A$51,"Account Category",$C21)+GETPIVOTDATA("Sum of 12",PIVOT!$A$51,"Account Category",$C21))</f>
        <v>-72000</v>
      </c>
      <c r="S21" s="37">
        <f t="shared" si="8"/>
        <v>0.52434555555555562</v>
      </c>
      <c r="T21" s="36">
        <f>CHOOSE($E$4,GETPIVOTDATA("Amount",PIVOT!$A$3,"Account Category",$C21,"Months (Date)",1,"Years (Date)",$E$3-1),GETPIVOTDATA("Amount",PIVOT!$A$3,"Account Category",$C21,"Months (Date)",1,"Years (Date)",$E$3-1)+GETPIVOTDATA("Amount",PIVOT!$A$3,"Account Category",$C21,"Months (Date)",2,"Years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(Date)",$E$3-1)+GETPIVOTDATA("Amount",PIVOT!$A$3,"Account Category",$C21,"Months (Date)",8,"Years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(Date)",$E$3-1)+GETPIVOTDATA("Amount",PIVOT!$A$3,"Account Category",$C21,"Months (Date)",8,"Years (Date)",$E$3-1)+GETPIVOTDATA("Amount",PIVOT!$A$3,"Account Category",$C21,"Months (Date)",9,"Years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(Date)",$E$3-1)+GETPIVOTDATA("Amount",PIVOT!$A$3,"Account Category",$C21,"Months (Date)",8,"Years (Date)",$E$3-1)+GETPIVOTDATA("Amount",PIVOT!$A$3,"Account Category",$C21,"Months (Date)",9,"Years (Date)",$E$3-1)+GETPIVOTDATA("Amount",PIVOT!$A$3,"Account Category",$C21,"Months (Date)",10,"Years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(Date)",$E$3-1)+GETPIVOTDATA("Amount",PIVOT!$A$3,"Account Category",$C21,"Months (Date)",8,"Years (Date)",$E$3-1)+GETPIVOTDATA("Amount",PIVOT!$A$3,"Account Category",$C21,"Months (Date)",9,"Years (Date)",$E$3-1)+GETPIVOTDATA("Amount",PIVOT!$A$3,"Account Category",$C21,"Months (Date)",10,"Years (Date)",$E$3-1)+GETPIVOTDATA("Amount",PIVOT!$A$3,"Account Category",$C21,"Months (Date)",11,"Years (Date)",$E$3-1),GETPIVOTDATA("Amount",PIVOT!$A$3,"Account Category",$C21,"Months (Date)",1,"Years (Date)",$E$3-1)+GETPIVOTDATA("Amount",PIVOT!$A$3,"Account Category",$C21,"Months (Date)",2,"Years (Date)",$E$3-1)+GETPIVOTDATA("Amount",PIVOT!$A$3,"Account Category",$C21,"Months (Date)",3,"Years (Date)",$E$3-1)+GETPIVOTDATA("Amount",PIVOT!$A$3,"Account Category",$C21,"Months (Date)",4,"Years (Date)",$E$3-1)+GETPIVOTDATA("Amount",PIVOT!$A$3,"Account Category",$C21,"Months (Date)",5,"Years (Date)",$E$3-1)+GETPIVOTDATA("Amount",PIVOT!$A$3,"Account Category",$C21,"Months (Date)",6,"Years (Date)",$E$3-1)+GETPIVOTDATA("Amount",PIVOT!$A$3,"Account Category",$C21,"Months (Date)",7,"Years (Date)",$E$3-1)+GETPIVOTDATA("Amount",PIVOT!$A$3,"Account Category",$C21,"Months (Date)",8,"Years (Date)",$E$3-1)+GETPIVOTDATA("Amount",PIVOT!$A$3,"Account Category",$C21,"Months (Date)",9,"Years (Date)",$E$3-1)+GETPIVOTDATA("Amount",PIVOT!$A$3,"Account Category",$C21,"Months (Date)",10,"Years (Date)",$E$3-1)+GETPIVOTDATA("Amount",PIVOT!$A$3,"Account Category",$C21,"Months (Date)",11,"Years (Date)",$E$3-1)+GETPIVOTDATA("Amount",PIVOT!$A$3,"Account Category",$C21,"Months (Date)",12,"Years (Date)",$E$3-1))</f>
        <v>-50098.46</v>
      </c>
      <c r="U21" s="37">
        <f t="shared" si="6"/>
        <v>0.75357366274332593</v>
      </c>
    </row>
    <row r="22" spans="2:21" x14ac:dyDescent="0.25">
      <c r="B22" s="24"/>
      <c r="C22" s="23" t="s">
        <v>55</v>
      </c>
      <c r="D22" s="49"/>
      <c r="E22" s="35">
        <f>GETPIVOTDATA("Amount",PIVOT!$A$3,"Account Category",$C22,"Months (Date)",$E$4,"Years (Date)",$E$3)</f>
        <v>-21649.17</v>
      </c>
      <c r="F22" s="36">
        <f>GETPIVOTDATA("Amount",PIVOT!$A$28,"Account Category",$C22,"Months (Date)",$E$4,"Years (Date)",$E$3)</f>
        <v>-30285.05</v>
      </c>
      <c r="G22" s="37">
        <f t="shared" si="0"/>
        <v>0.71484676432761374</v>
      </c>
      <c r="H22" s="36">
        <f>GETPIVOTDATA("Sum of "&amp;$E$4,PIVOT!$A$51,"Account Category",$C22)</f>
        <v>-25000</v>
      </c>
      <c r="I22" s="37">
        <f t="shared" si="1"/>
        <v>0.86596679999999993</v>
      </c>
      <c r="J22" s="32">
        <f>IFERROR(GETPIVOTDATA("Amount",PIVOT!$A$3,"Account Category",$C22,"Months (Date)",$E$4-1,"Years (Date)",$E$3),0)</f>
        <v>-41822.01</v>
      </c>
      <c r="K22" s="37">
        <f t="shared" si="2"/>
        <v>0.51765015598245989</v>
      </c>
      <c r="L22" s="36">
        <f>IFERROR(GETPIVOTDATA("Amount",PIVOT!$A$3,"Account Category",$C22,"Months (Date)",$E$4,"Years (Date)",$E$3-1),0)</f>
        <v>-48067.11</v>
      </c>
      <c r="M22" s="9">
        <f t="shared" si="3"/>
        <v>0.45039466695626174</v>
      </c>
      <c r="N22" s="49"/>
      <c r="O22" s="35">
        <f>CHOOSE($E$4,GETPIVOTDATA("Amount",PIVOT!$A$3,"Account Category",$C22,"Months (Date)",1,"Years (Date)",$E$3),GETPIVOTDATA("Amount",PIVOT!$A$3,"Account Category",$C22,"Months (Date)",1,"Years (Date)",$E$3)+GETPIVOTDATA("Amount",PIVOT!$A$3,"Account Category",$C22,"Months (Date)",2,"Years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(Date)",$E$3)+GETPIVOTDATA("Amount",PIVOT!$A$3,"Account Category",$C22,"Months (Date)",8,"Years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(Date)",$E$3)+GETPIVOTDATA("Amount",PIVOT!$A$3,"Account Category",$C22,"Months (Date)",8,"Years (Date)",$E$3)+GETPIVOTDATA("Amount",PIVOT!$A$3,"Account Category",$C22,"Months (Date)",9,"Years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(Date)",$E$3)+GETPIVOTDATA("Amount",PIVOT!$A$3,"Account Category",$C22,"Months (Date)",8,"Years (Date)",$E$3)+GETPIVOTDATA("Amount",PIVOT!$A$3,"Account Category",$C22,"Months (Date)",9,"Years (Date)",$E$3)+GETPIVOTDATA("Amount",PIVOT!$A$3,"Account Category",$C22,"Months (Date)",10,"Years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(Date)",$E$3)+GETPIVOTDATA("Amount",PIVOT!$A$3,"Account Category",$C22,"Months (Date)",8,"Years (Date)",$E$3)+GETPIVOTDATA("Amount",PIVOT!$A$3,"Account Category",$C22,"Months (Date)",9,"Years (Date)",$E$3)+GETPIVOTDATA("Amount",PIVOT!$A$3,"Account Category",$C22,"Months (Date)",10,"Years (Date)",$E$3)+GETPIVOTDATA("Amount",PIVOT!$A$3,"Account Category",$C22,"Months (Date)",11,"Years (Date)",$E$3),GETPIVOTDATA("Amount",PIVOT!$A$3,"Account Category",$C22,"Months (Date)",1,"Years (Date)",$E$3)+GETPIVOTDATA("Amount",PIVOT!$A$3,"Account Category",$C22,"Months (Date)",2,"Years (Date)",$E$3)+GETPIVOTDATA("Amount",PIVOT!$A$3,"Account Category",$C22,"Months (Date)",3,"Years (Date)",$E$3)+GETPIVOTDATA("Amount",PIVOT!$A$3,"Account Category",$C22,"Months (Date)",4,"Years (Date)",$E$3)+GETPIVOTDATA("Amount",PIVOT!$A$3,"Account Category",$C22,"Months (Date)",5,"Years (Date)",$E$3)+GETPIVOTDATA("Amount",PIVOT!$A$3,"Account Category",$C22,"Months (Date)",6,"Years (Date)",$E$3)+GETPIVOTDATA("Amount",PIVOT!$A$3,"Account Category",$C22,"Months (Date)",7,"Years (Date)",$E$3)+GETPIVOTDATA("Amount",PIVOT!$A$3,"Account Category",$C22,"Months (Date)",8,"Years (Date)",$E$3)+GETPIVOTDATA("Amount",PIVOT!$A$3,"Account Category",$C22,"Months (Date)",9,"Years (Date)",$E$3)+GETPIVOTDATA("Amount",PIVOT!$A$3,"Account Category",$C22,"Months (Date)",10,"Years (Date)",$E$3)+GETPIVOTDATA("Amount",PIVOT!$A$3,"Account Category",$C22,"Months (Date)",11,"Years (Date)",$E$3)+GETPIVOTDATA("Amount",PIVOT!$A$3,"Account Category",$C22,"Months (Date)",12,"Years (Date)",$E$3))</f>
        <v>-63471.18</v>
      </c>
      <c r="P22" s="36">
        <f>CHOOSE($E$4,GETPIVOTDATA("Amount",PIVOT!$A$28,"Account Category",$C22,"Months (Date)",1,"Years (Date)",$E$3),GETPIVOTDATA("Amount",PIVOT!$A$28,"Account Category",$C22,"Months (Date)",1,"Years (Date)",$E$3)+GETPIVOTDATA("Amount",PIVOT!$A$28,"Account Category",$C22,"Months (Date)",2,"Years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(Date)",$E$3)+GETPIVOTDATA("Amount",PIVOT!$A$28,"Account Category",$C22,"Months (Date)",8,"Years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(Date)",$E$3)+GETPIVOTDATA("Amount",PIVOT!$A$28,"Account Category",$C22,"Months (Date)",8,"Years (Date)",$E$3)+GETPIVOTDATA("Amount",PIVOT!$A$28,"Account Category",$C22,"Months (Date)",9,"Years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(Date)",$E$3)+GETPIVOTDATA("Amount",PIVOT!$A$28,"Account Category",$C22,"Months (Date)",8,"Years (Date)",$E$3)+GETPIVOTDATA("Amount",PIVOT!$A$28,"Account Category",$C22,"Months (Date)",9,"Years (Date)",$E$3)+GETPIVOTDATA("Amount",PIVOT!$A$28,"Account Category",$C22,"Months (Date)",10,"Years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(Date)",$E$3)+GETPIVOTDATA("Amount",PIVOT!$A$28,"Account Category",$C22,"Months (Date)",8,"Years (Date)",$E$3)+GETPIVOTDATA("Amount",PIVOT!$A$28,"Account Category",$C22,"Months (Date)",9,"Years (Date)",$E$3)+GETPIVOTDATA("Amount",PIVOT!$A$28,"Account Category",$C22,"Months (Date)",10,"Years (Date)",$E$3)+GETPIVOTDATA("Amount",PIVOT!$A$28,"Account Category",$C22,"Months (Date)",11,"Years (Date)",$E$3),GETPIVOTDATA("Amount",PIVOT!$A$28,"Account Category",$C22,"Months (Date)",1,"Years (Date)",$E$3)+GETPIVOTDATA("Amount",PIVOT!$A$28,"Account Category",$C22,"Months (Date)",2,"Years (Date)",$E$3)+GETPIVOTDATA("Amount",PIVOT!$A$28,"Account Category",$C22,"Months (Date)",3,"Years (Date)",$E$3)+GETPIVOTDATA("Amount",PIVOT!$A$28,"Account Category",$C22,"Months (Date)",4,"Years (Date)",$E$3)+GETPIVOTDATA("Amount",PIVOT!$A$28,"Account Category",$C22,"Months (Date)",5,"Years (Date)",$E$3)+GETPIVOTDATA("Amount",PIVOT!$A$28,"Account Category",$C22,"Months (Date)",6,"Years (Date)",$E$3)+GETPIVOTDATA("Amount",PIVOT!$A$28,"Account Category",$C22,"Months (Date)",7,"Years (Date)",$E$3)+GETPIVOTDATA("Amount",PIVOT!$A$28,"Account Category",$C22,"Months (Date)",8,"Years (Date)",$E$3)+GETPIVOTDATA("Amount",PIVOT!$A$28,"Account Category",$C22,"Months (Date)",9,"Years (Date)",$E$3)+GETPIVOTDATA("Amount",PIVOT!$A$28,"Account Category",$C22,"Months (Date)",10,"Years (Date)",$E$3)+GETPIVOTDATA("Amount",PIVOT!$A$28,"Account Category",$C22,"Months (Date)",11,"Years (Date)",$E$3)+GETPIVOTDATA("Amount",PIVOT!$A$28,"Account Category",$C22,"Months (Date)",12,"Years (Date)",$E$3))</f>
        <v>-70098.61</v>
      </c>
      <c r="Q22" s="37">
        <f t="shared" si="4"/>
        <v>0.90545561459777879</v>
      </c>
      <c r="R22" s="36">
        <f>CHOOSE($E$4,GETPIVOTDATA("Sum of 1",PIVOT!$A$51,"Account Category",$C22),GETPIVOTDATA("Sum of 1",PIVOT!$A$51,"Account Category",$C22)+GETPIVOTDATA("Sum of 2",PIVOT!$A$51,"Account Category",$C22),GETPIVOTDATA("Sum of 1",PIVOT!$A$51,"Account Category",$C22)+GETPIVOTDATA("Sum of 2",PIVOT!$A$51,"Account Category",$C22)+GETPIVOTDATA("Sum of 3",PIVOT!$A$51,"Account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Category",$C22)+GETPIVOTDATA("Sum of 8",PIVOT!$A$51,"Account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Category",$C22)+GETPIVOTDATA("Sum of 8",PIVOT!$A$51,"Account Category",$C22)+GETPIVOTDATA("Sum of 9",PIVOT!$A$51,"Account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Category",$C22)+GETPIVOTDATA("Sum of 8",PIVOT!$A$51,"Account Category",$C22)+GETPIVOTDATA("Sum of 9",PIVOT!$A$51,"Account Category",$C22)+GETPIVOTDATA("Sum of 10",PIVOT!$A$51,"Account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Category",$C22)+GETPIVOTDATA("Sum of 8",PIVOT!$A$51,"Account Category",$C22)+GETPIVOTDATA("Sum of 9",PIVOT!$A$51,"Account Category",$C22)+GETPIVOTDATA("Sum of 10",PIVOT!$A$51,"Account Category",$C22)+GETPIVOTDATA("Sum of 11",PIVOT!$A$51,"Account Category",$C22),GETPIVOTDATA("Sum of 1",PIVOT!$A$51,"Account Category",$C22)+GETPIVOTDATA("Sum of 2",PIVOT!$A$51,"Account Category",$C22)+GETPIVOTDATA("Sum of 3",PIVOT!$A$51,"Account Category",$C22)+GETPIVOTDATA("Sum of 4",PIVOT!$A$51,"Account Category",$C22)+GETPIVOTDATA("Sum of 5",PIVOT!$A$51,"Account Category",$C22)+GETPIVOTDATA("Sum of 6",PIVOT!$A$51,"Account Category",$C22)+GETPIVOTDATA("Sum of 7",PIVOT!$A$51,"Account Category",$C22)+GETPIVOTDATA("Sum of 8",PIVOT!$A$51,"Account Category",$C22)+GETPIVOTDATA("Sum of 9",PIVOT!$A$51,"Account Category",$C22)+GETPIVOTDATA("Sum of 10",PIVOT!$A$51,"Account Category",$C22)+GETPIVOTDATA("Sum of 11",PIVOT!$A$51,"Account Category",$C22)+GETPIVOTDATA("Sum of 12",PIVOT!$A$51,"Account Category",$C22))</f>
        <v>-49000</v>
      </c>
      <c r="S22" s="37">
        <f t="shared" si="8"/>
        <v>1.2953302040816326</v>
      </c>
      <c r="T22" s="36">
        <f>CHOOSE($E$4,GETPIVOTDATA("Amount",PIVOT!$A$3,"Account Category",$C22,"Months (Date)",1,"Years (Date)",$E$3-1),GETPIVOTDATA("Amount",PIVOT!$A$3,"Account Category",$C22,"Months (Date)",1,"Years (Date)",$E$3-1)+GETPIVOTDATA("Amount",PIVOT!$A$3,"Account Category",$C22,"Months (Date)",2,"Years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(Date)",$E$3-1)+GETPIVOTDATA("Amount",PIVOT!$A$3,"Account Category",$C22,"Months (Date)",8,"Years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(Date)",$E$3-1)+GETPIVOTDATA("Amount",PIVOT!$A$3,"Account Category",$C22,"Months (Date)",8,"Years (Date)",$E$3-1)+GETPIVOTDATA("Amount",PIVOT!$A$3,"Account Category",$C22,"Months (Date)",9,"Years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(Date)",$E$3-1)+GETPIVOTDATA("Amount",PIVOT!$A$3,"Account Category",$C22,"Months (Date)",8,"Years (Date)",$E$3-1)+GETPIVOTDATA("Amount",PIVOT!$A$3,"Account Category",$C22,"Months (Date)",9,"Years (Date)",$E$3-1)+GETPIVOTDATA("Amount",PIVOT!$A$3,"Account Category",$C22,"Months (Date)",10,"Years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(Date)",$E$3-1)+GETPIVOTDATA("Amount",PIVOT!$A$3,"Account Category",$C22,"Months (Date)",8,"Years (Date)",$E$3-1)+GETPIVOTDATA("Amount",PIVOT!$A$3,"Account Category",$C22,"Months (Date)",9,"Years (Date)",$E$3-1)+GETPIVOTDATA("Amount",PIVOT!$A$3,"Account Category",$C22,"Months (Date)",10,"Years (Date)",$E$3-1)+GETPIVOTDATA("Amount",PIVOT!$A$3,"Account Category",$C22,"Months (Date)",11,"Years (Date)",$E$3-1),GETPIVOTDATA("Amount",PIVOT!$A$3,"Account Category",$C22,"Months (Date)",1,"Years (Date)",$E$3-1)+GETPIVOTDATA("Amount",PIVOT!$A$3,"Account Category",$C22,"Months (Date)",2,"Years (Date)",$E$3-1)+GETPIVOTDATA("Amount",PIVOT!$A$3,"Account Category",$C22,"Months (Date)",3,"Years (Date)",$E$3-1)+GETPIVOTDATA("Amount",PIVOT!$A$3,"Account Category",$C22,"Months (Date)",4,"Years (Date)",$E$3-1)+GETPIVOTDATA("Amount",PIVOT!$A$3,"Account Category",$C22,"Months (Date)",5,"Years (Date)",$E$3-1)+GETPIVOTDATA("Amount",PIVOT!$A$3,"Account Category",$C22,"Months (Date)",6,"Years (Date)",$E$3-1)+GETPIVOTDATA("Amount",PIVOT!$A$3,"Account Category",$C22,"Months (Date)",7,"Years (Date)",$E$3-1)+GETPIVOTDATA("Amount",PIVOT!$A$3,"Account Category",$C22,"Months (Date)",8,"Years (Date)",$E$3-1)+GETPIVOTDATA("Amount",PIVOT!$A$3,"Account Category",$C22,"Months (Date)",9,"Years (Date)",$E$3-1)+GETPIVOTDATA("Amount",PIVOT!$A$3,"Account Category",$C22,"Months (Date)",10,"Years (Date)",$E$3-1)+GETPIVOTDATA("Amount",PIVOT!$A$3,"Account Category",$C22,"Months (Date)",11,"Years (Date)",$E$3-1)+GETPIVOTDATA("Amount",PIVOT!$A$3,"Account Category",$C22,"Months (Date)",12,"Years (Date)",$E$3-1))</f>
        <v>-53791.11</v>
      </c>
      <c r="U22" s="37">
        <f t="shared" si="6"/>
        <v>1.1799566880103423</v>
      </c>
    </row>
    <row r="23" spans="2:21" x14ac:dyDescent="0.25">
      <c r="B23" s="24"/>
      <c r="C23" s="23" t="s">
        <v>8</v>
      </c>
      <c r="D23" s="49"/>
      <c r="E23" s="35">
        <f>GETPIVOTDATA("Amount",PIVOT!$A$3,"Account Category",$C23,"Months (Date)",$E$4,"Years (Date)",$E$3)</f>
        <v>-35139.1</v>
      </c>
      <c r="F23" s="36">
        <f>GETPIVOTDATA("Amount",PIVOT!$A$28,"Account Category",$C23,"Months (Date)",$E$4,"Years (Date)",$E$3)</f>
        <v>-39701.599999999999</v>
      </c>
      <c r="G23" s="37">
        <f t="shared" si="0"/>
        <v>0.88508019827916251</v>
      </c>
      <c r="H23" s="36">
        <f>GETPIVOTDATA("Sum of "&amp;$E$4,PIVOT!$A$51,"Account Category",$C23)</f>
        <v>-49000</v>
      </c>
      <c r="I23" s="37">
        <f t="shared" si="1"/>
        <v>0.71712448979591836</v>
      </c>
      <c r="J23" s="32">
        <f>IFERROR(GETPIVOTDATA("Amount",PIVOT!$A$3,"Account Category",$C23,"Months (Date)",$E$4-1,"Years (Date)",$E$3),0)</f>
        <v>-18478.259999999998</v>
      </c>
      <c r="K23" s="37">
        <f t="shared" si="2"/>
        <v>1.901645501253906</v>
      </c>
      <c r="L23" s="36">
        <f>IFERROR(GETPIVOTDATA("Amount",PIVOT!$A$3,"Account Category",$C23,"Months (Date)",$E$4,"Years (Date)",$E$3-1),0)</f>
        <v>-12510.34</v>
      </c>
      <c r="M23" s="9">
        <f t="shared" si="3"/>
        <v>2.8088045568705566</v>
      </c>
      <c r="N23" s="49"/>
      <c r="O23" s="35">
        <f>CHOOSE($E$4,GETPIVOTDATA("Amount",PIVOT!$A$3,"Account Category",$C23,"Months (Date)",1,"Years (Date)",$E$3),GETPIVOTDATA("Amount",PIVOT!$A$3,"Account Category",$C23,"Months (Date)",1,"Years (Date)",$E$3)+GETPIVOTDATA("Amount",PIVOT!$A$3,"Account Category",$C23,"Months (Date)",2,"Years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(Date)",$E$3)+GETPIVOTDATA("Amount",PIVOT!$A$3,"Account Category",$C23,"Months (Date)",8,"Years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(Date)",$E$3)+GETPIVOTDATA("Amount",PIVOT!$A$3,"Account Category",$C23,"Months (Date)",8,"Years (Date)",$E$3)+GETPIVOTDATA("Amount",PIVOT!$A$3,"Account Category",$C23,"Months (Date)",9,"Years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(Date)",$E$3)+GETPIVOTDATA("Amount",PIVOT!$A$3,"Account Category",$C23,"Months (Date)",8,"Years (Date)",$E$3)+GETPIVOTDATA("Amount",PIVOT!$A$3,"Account Category",$C23,"Months (Date)",9,"Years (Date)",$E$3)+GETPIVOTDATA("Amount",PIVOT!$A$3,"Account Category",$C23,"Months (Date)",10,"Years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(Date)",$E$3)+GETPIVOTDATA("Amount",PIVOT!$A$3,"Account Category",$C23,"Months (Date)",8,"Years (Date)",$E$3)+GETPIVOTDATA("Amount",PIVOT!$A$3,"Account Category",$C23,"Months (Date)",9,"Years (Date)",$E$3)+GETPIVOTDATA("Amount",PIVOT!$A$3,"Account Category",$C23,"Months (Date)",10,"Years (Date)",$E$3)+GETPIVOTDATA("Amount",PIVOT!$A$3,"Account Category",$C23,"Months (Date)",11,"Years (Date)",$E$3),GETPIVOTDATA("Amount",PIVOT!$A$3,"Account Category",$C23,"Months (Date)",1,"Years (Date)",$E$3)+GETPIVOTDATA("Amount",PIVOT!$A$3,"Account Category",$C23,"Months (Date)",2,"Years (Date)",$E$3)+GETPIVOTDATA("Amount",PIVOT!$A$3,"Account Category",$C23,"Months (Date)",3,"Years (Date)",$E$3)+GETPIVOTDATA("Amount",PIVOT!$A$3,"Account Category",$C23,"Months (Date)",4,"Years (Date)",$E$3)+GETPIVOTDATA("Amount",PIVOT!$A$3,"Account Category",$C23,"Months (Date)",5,"Years (Date)",$E$3)+GETPIVOTDATA("Amount",PIVOT!$A$3,"Account Category",$C23,"Months (Date)",6,"Years (Date)",$E$3)+GETPIVOTDATA("Amount",PIVOT!$A$3,"Account Category",$C23,"Months (Date)",7,"Years (Date)",$E$3)+GETPIVOTDATA("Amount",PIVOT!$A$3,"Account Category",$C23,"Months (Date)",8,"Years (Date)",$E$3)+GETPIVOTDATA("Amount",PIVOT!$A$3,"Account Category",$C23,"Months (Date)",9,"Years (Date)",$E$3)+GETPIVOTDATA("Amount",PIVOT!$A$3,"Account Category",$C23,"Months (Date)",10,"Years (Date)",$E$3)+GETPIVOTDATA("Amount",PIVOT!$A$3,"Account Category",$C23,"Months (Date)",11,"Years (Date)",$E$3)+GETPIVOTDATA("Amount",PIVOT!$A$3,"Account Category",$C23,"Months (Date)",12,"Years (Date)",$E$3))</f>
        <v>-53617.36</v>
      </c>
      <c r="P23" s="36">
        <f>CHOOSE($E$4,GETPIVOTDATA("Amount",PIVOT!$A$28,"Account Category",$C23,"Months (Date)",1,"Years (Date)",$E$3),GETPIVOTDATA("Amount",PIVOT!$A$28,"Account Category",$C23,"Months (Date)",1,"Years (Date)",$E$3)+GETPIVOTDATA("Amount",PIVOT!$A$28,"Account Category",$C23,"Months (Date)",2,"Years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(Date)",$E$3)+GETPIVOTDATA("Amount",PIVOT!$A$28,"Account Category",$C23,"Months (Date)",8,"Years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(Date)",$E$3)+GETPIVOTDATA("Amount",PIVOT!$A$28,"Account Category",$C23,"Months (Date)",8,"Years (Date)",$E$3)+GETPIVOTDATA("Amount",PIVOT!$A$28,"Account Category",$C23,"Months (Date)",9,"Years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(Date)",$E$3)+GETPIVOTDATA("Amount",PIVOT!$A$28,"Account Category",$C23,"Months (Date)",8,"Years (Date)",$E$3)+GETPIVOTDATA("Amount",PIVOT!$A$28,"Account Category",$C23,"Months (Date)",9,"Years (Date)",$E$3)+GETPIVOTDATA("Amount",PIVOT!$A$28,"Account Category",$C23,"Months (Date)",10,"Years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(Date)",$E$3)+GETPIVOTDATA("Amount",PIVOT!$A$28,"Account Category",$C23,"Months (Date)",8,"Years (Date)",$E$3)+GETPIVOTDATA("Amount",PIVOT!$A$28,"Account Category",$C23,"Months (Date)",9,"Years (Date)",$E$3)+GETPIVOTDATA("Amount",PIVOT!$A$28,"Account Category",$C23,"Months (Date)",10,"Years (Date)",$E$3)+GETPIVOTDATA("Amount",PIVOT!$A$28,"Account Category",$C23,"Months (Date)",11,"Years (Date)",$E$3),GETPIVOTDATA("Amount",PIVOT!$A$28,"Account Category",$C23,"Months (Date)",1,"Years (Date)",$E$3)+GETPIVOTDATA("Amount",PIVOT!$A$28,"Account Category",$C23,"Months (Date)",2,"Years (Date)",$E$3)+GETPIVOTDATA("Amount",PIVOT!$A$28,"Account Category",$C23,"Months (Date)",3,"Years (Date)",$E$3)+GETPIVOTDATA("Amount",PIVOT!$A$28,"Account Category",$C23,"Months (Date)",4,"Years (Date)",$E$3)+GETPIVOTDATA("Amount",PIVOT!$A$28,"Account Category",$C23,"Months (Date)",5,"Years (Date)",$E$3)+GETPIVOTDATA("Amount",PIVOT!$A$28,"Account Category",$C23,"Months (Date)",6,"Years (Date)",$E$3)+GETPIVOTDATA("Amount",PIVOT!$A$28,"Account Category",$C23,"Months (Date)",7,"Years (Date)",$E$3)+GETPIVOTDATA("Amount",PIVOT!$A$28,"Account Category",$C23,"Months (Date)",8,"Years (Date)",$E$3)+GETPIVOTDATA("Amount",PIVOT!$A$28,"Account Category",$C23,"Months (Date)",9,"Years (Date)",$E$3)+GETPIVOTDATA("Amount",PIVOT!$A$28,"Account Category",$C23,"Months (Date)",10,"Years (Date)",$E$3)+GETPIVOTDATA("Amount",PIVOT!$A$28,"Account Category",$C23,"Months (Date)",11,"Years (Date)",$E$3)+GETPIVOTDATA("Amount",PIVOT!$A$28,"Account Category",$C23,"Months (Date)",12,"Years (Date)",$E$3))</f>
        <v>-78211.33</v>
      </c>
      <c r="Q23" s="37">
        <f t="shared" si="4"/>
        <v>0.68554466469244291</v>
      </c>
      <c r="R23" s="36">
        <f>CHOOSE($E$4,GETPIVOTDATA("Sum of 1",PIVOT!$A$51,"Account Category",$C23),GETPIVOTDATA("Sum of 1",PIVOT!$A$51,"Account Category",$C23)+GETPIVOTDATA("Sum of 2",PIVOT!$A$51,"Account Category",$C23),GETPIVOTDATA("Sum of 1",PIVOT!$A$51,"Account Category",$C23)+GETPIVOTDATA("Sum of 2",PIVOT!$A$51,"Account Category",$C23)+GETPIVOTDATA("Sum of 3",PIVOT!$A$51,"Account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Category",$C23)+GETPIVOTDATA("Sum of 8",PIVOT!$A$51,"Account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Category",$C23)+GETPIVOTDATA("Sum of 8",PIVOT!$A$51,"Account Category",$C23)+GETPIVOTDATA("Sum of 9",PIVOT!$A$51,"Account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Category",$C23)+GETPIVOTDATA("Sum of 8",PIVOT!$A$51,"Account Category",$C23)+GETPIVOTDATA("Sum of 9",PIVOT!$A$51,"Account Category",$C23)+GETPIVOTDATA("Sum of 10",PIVOT!$A$51,"Account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Category",$C23)+GETPIVOTDATA("Sum of 8",PIVOT!$A$51,"Account Category",$C23)+GETPIVOTDATA("Sum of 9",PIVOT!$A$51,"Account Category",$C23)+GETPIVOTDATA("Sum of 10",PIVOT!$A$51,"Account Category",$C23)+GETPIVOTDATA("Sum of 11",PIVOT!$A$51,"Account Category",$C23),GETPIVOTDATA("Sum of 1",PIVOT!$A$51,"Account Category",$C23)+GETPIVOTDATA("Sum of 2",PIVOT!$A$51,"Account Category",$C23)+GETPIVOTDATA("Sum of 3",PIVOT!$A$51,"Account Category",$C23)+GETPIVOTDATA("Sum of 4",PIVOT!$A$51,"Account Category",$C23)+GETPIVOTDATA("Sum of 5",PIVOT!$A$51,"Account Category",$C23)+GETPIVOTDATA("Sum of 6",PIVOT!$A$51,"Account Category",$C23)+GETPIVOTDATA("Sum of 7",PIVOT!$A$51,"Account Category",$C23)+GETPIVOTDATA("Sum of 8",PIVOT!$A$51,"Account Category",$C23)+GETPIVOTDATA("Sum of 9",PIVOT!$A$51,"Account Category",$C23)+GETPIVOTDATA("Sum of 10",PIVOT!$A$51,"Account Category",$C23)+GETPIVOTDATA("Sum of 11",PIVOT!$A$51,"Account Category",$C23)+GETPIVOTDATA("Sum of 12",PIVOT!$A$51,"Account Category",$C23))</f>
        <v>-90000</v>
      </c>
      <c r="S23" s="37">
        <f t="shared" si="8"/>
        <v>0.59574844444444441</v>
      </c>
      <c r="T23" s="36">
        <f>CHOOSE($E$4,GETPIVOTDATA("Amount",PIVOT!$A$3,"Account Category",$C23,"Months (Date)",1,"Years (Date)",$E$3-1),GETPIVOTDATA("Amount",PIVOT!$A$3,"Account Category",$C23,"Months (Date)",1,"Years (Date)",$E$3-1)+GETPIVOTDATA("Amount",PIVOT!$A$3,"Account Category",$C23,"Months (Date)",2,"Years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(Date)",$E$3-1)+GETPIVOTDATA("Amount",PIVOT!$A$3,"Account Category",$C23,"Months (Date)",8,"Years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(Date)",$E$3-1)+GETPIVOTDATA("Amount",PIVOT!$A$3,"Account Category",$C23,"Months (Date)",8,"Years (Date)",$E$3-1)+GETPIVOTDATA("Amount",PIVOT!$A$3,"Account Category",$C23,"Months (Date)",9,"Years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(Date)",$E$3-1)+GETPIVOTDATA("Amount",PIVOT!$A$3,"Account Category",$C23,"Months (Date)",8,"Years (Date)",$E$3-1)+GETPIVOTDATA("Amount",PIVOT!$A$3,"Account Category",$C23,"Months (Date)",9,"Years (Date)",$E$3-1)+GETPIVOTDATA("Amount",PIVOT!$A$3,"Account Category",$C23,"Months (Date)",10,"Years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(Date)",$E$3-1)+GETPIVOTDATA("Amount",PIVOT!$A$3,"Account Category",$C23,"Months (Date)",8,"Years (Date)",$E$3-1)+GETPIVOTDATA("Amount",PIVOT!$A$3,"Account Category",$C23,"Months (Date)",9,"Years (Date)",$E$3-1)+GETPIVOTDATA("Amount",PIVOT!$A$3,"Account Category",$C23,"Months (Date)",10,"Years (Date)",$E$3-1)+GETPIVOTDATA("Amount",PIVOT!$A$3,"Account Category",$C23,"Months (Date)",11,"Years (Date)",$E$3-1),GETPIVOTDATA("Amount",PIVOT!$A$3,"Account Category",$C23,"Months (Date)",1,"Years (Date)",$E$3-1)+GETPIVOTDATA("Amount",PIVOT!$A$3,"Account Category",$C23,"Months (Date)",2,"Years (Date)",$E$3-1)+GETPIVOTDATA("Amount",PIVOT!$A$3,"Account Category",$C23,"Months (Date)",3,"Years (Date)",$E$3-1)+GETPIVOTDATA("Amount",PIVOT!$A$3,"Account Category",$C23,"Months (Date)",4,"Years (Date)",$E$3-1)+GETPIVOTDATA("Amount",PIVOT!$A$3,"Account Category",$C23,"Months (Date)",5,"Years (Date)",$E$3-1)+GETPIVOTDATA("Amount",PIVOT!$A$3,"Account Category",$C23,"Months (Date)",6,"Years (Date)",$E$3-1)+GETPIVOTDATA("Amount",PIVOT!$A$3,"Account Category",$C23,"Months (Date)",7,"Years (Date)",$E$3-1)+GETPIVOTDATA("Amount",PIVOT!$A$3,"Account Category",$C23,"Months (Date)",8,"Years (Date)",$E$3-1)+GETPIVOTDATA("Amount",PIVOT!$A$3,"Account Category",$C23,"Months (Date)",9,"Years (Date)",$E$3-1)+GETPIVOTDATA("Amount",PIVOT!$A$3,"Account Category",$C23,"Months (Date)",10,"Years (Date)",$E$3-1)+GETPIVOTDATA("Amount",PIVOT!$A$3,"Account Category",$C23,"Months (Date)",11,"Years (Date)",$E$3-1)+GETPIVOTDATA("Amount",PIVOT!$A$3,"Account Category",$C23,"Months (Date)",12,"Years (Date)",$E$3-1))</f>
        <v>-28973.31</v>
      </c>
      <c r="U23" s="37">
        <f t="shared" si="6"/>
        <v>1.8505776523289883</v>
      </c>
    </row>
    <row r="24" spans="2:21" x14ac:dyDescent="0.25">
      <c r="B24" s="24"/>
      <c r="C24" s="23" t="s">
        <v>9</v>
      </c>
      <c r="D24" s="49"/>
      <c r="E24" s="35">
        <f>GETPIVOTDATA("Amount",PIVOT!$A$3,"Account Category",$C24,"Months (Date)",$E$4,"Years (Date)",$E$3)</f>
        <v>-27110.93</v>
      </c>
      <c r="F24" s="36">
        <f>GETPIVOTDATA("Amount",PIVOT!$A$28,"Account Category",$C24,"Months (Date)",$E$4,"Years (Date)",$E$3)</f>
        <v>-29268.74</v>
      </c>
      <c r="G24" s="37">
        <f t="shared" si="0"/>
        <v>0.92627595174920407</v>
      </c>
      <c r="H24" s="36">
        <f>GETPIVOTDATA("Sum of "&amp;$E$4,PIVOT!$A$51,"Account Category",$C24)</f>
        <v>-15000</v>
      </c>
      <c r="I24" s="37">
        <f t="shared" si="1"/>
        <v>1.8073953333333332</v>
      </c>
      <c r="J24" s="32">
        <f>IFERROR(GETPIVOTDATA("Amount",PIVOT!$A$3,"Account Category",$C24,"Months (Date)",$E$4-1,"Years (Date)",$E$3),0)</f>
        <v>-41722.589999999997</v>
      </c>
      <c r="K24" s="37">
        <f t="shared" si="2"/>
        <v>0.64979019758840484</v>
      </c>
      <c r="L24" s="36">
        <f>IFERROR(GETPIVOTDATA("Amount",PIVOT!$A$3,"Account Category",$C24,"Months (Date)",$E$4,"Years (Date)",$E$3-1),0)</f>
        <v>-48180.69</v>
      </c>
      <c r="M24" s="9">
        <f t="shared" si="3"/>
        <v>0.56269285475156128</v>
      </c>
      <c r="N24" s="49"/>
      <c r="O24" s="35">
        <f>CHOOSE($E$4,GETPIVOTDATA("Amount",PIVOT!$A$3,"Account Category",$C24,"Months (Date)",1,"Years (Date)",$E$3),GETPIVOTDATA("Amount",PIVOT!$A$3,"Account Category",$C24,"Months (Date)",1,"Years (Date)",$E$3)+GETPIVOTDATA("Amount",PIVOT!$A$3,"Account Category",$C24,"Months (Date)",2,"Years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(Date)",$E$3)+GETPIVOTDATA("Amount",PIVOT!$A$3,"Account Category",$C24,"Months (Date)",8,"Years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(Date)",$E$3)+GETPIVOTDATA("Amount",PIVOT!$A$3,"Account Category",$C24,"Months (Date)",8,"Years (Date)",$E$3)+GETPIVOTDATA("Amount",PIVOT!$A$3,"Account Category",$C24,"Months (Date)",9,"Years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(Date)",$E$3)+GETPIVOTDATA("Amount",PIVOT!$A$3,"Account Category",$C24,"Months (Date)",8,"Years (Date)",$E$3)+GETPIVOTDATA("Amount",PIVOT!$A$3,"Account Category",$C24,"Months (Date)",9,"Years (Date)",$E$3)+GETPIVOTDATA("Amount",PIVOT!$A$3,"Account Category",$C24,"Months (Date)",10,"Years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(Date)",$E$3)+GETPIVOTDATA("Amount",PIVOT!$A$3,"Account Category",$C24,"Months (Date)",8,"Years (Date)",$E$3)+GETPIVOTDATA("Amount",PIVOT!$A$3,"Account Category",$C24,"Months (Date)",9,"Years (Date)",$E$3)+GETPIVOTDATA("Amount",PIVOT!$A$3,"Account Category",$C24,"Months (Date)",10,"Years (Date)",$E$3)+GETPIVOTDATA("Amount",PIVOT!$A$3,"Account Category",$C24,"Months (Date)",11,"Years (Date)",$E$3),GETPIVOTDATA("Amount",PIVOT!$A$3,"Account Category",$C24,"Months (Date)",1,"Years (Date)",$E$3)+GETPIVOTDATA("Amount",PIVOT!$A$3,"Account Category",$C24,"Months (Date)",2,"Years (Date)",$E$3)+GETPIVOTDATA("Amount",PIVOT!$A$3,"Account Category",$C24,"Months (Date)",3,"Years (Date)",$E$3)+GETPIVOTDATA("Amount",PIVOT!$A$3,"Account Category",$C24,"Months (Date)",4,"Years (Date)",$E$3)+GETPIVOTDATA("Amount",PIVOT!$A$3,"Account Category",$C24,"Months (Date)",5,"Years (Date)",$E$3)+GETPIVOTDATA("Amount",PIVOT!$A$3,"Account Category",$C24,"Months (Date)",6,"Years (Date)",$E$3)+GETPIVOTDATA("Amount",PIVOT!$A$3,"Account Category",$C24,"Months (Date)",7,"Years (Date)",$E$3)+GETPIVOTDATA("Amount",PIVOT!$A$3,"Account Category",$C24,"Months (Date)",8,"Years (Date)",$E$3)+GETPIVOTDATA("Amount",PIVOT!$A$3,"Account Category",$C24,"Months (Date)",9,"Years (Date)",$E$3)+GETPIVOTDATA("Amount",PIVOT!$A$3,"Account Category",$C24,"Months (Date)",10,"Years (Date)",$E$3)+GETPIVOTDATA("Amount",PIVOT!$A$3,"Account Category",$C24,"Months (Date)",11,"Years (Date)",$E$3)+GETPIVOTDATA("Amount",PIVOT!$A$3,"Account Category",$C24,"Months (Date)",12,"Years (Date)",$E$3))</f>
        <v>-68833.51999999999</v>
      </c>
      <c r="P24" s="36">
        <f>CHOOSE($E$4,GETPIVOTDATA("Amount",PIVOT!$A$28,"Account Category",$C24,"Months (Date)",1,"Years (Date)",$E$3),GETPIVOTDATA("Amount",PIVOT!$A$28,"Account Category",$C24,"Months (Date)",1,"Years (Date)",$E$3)+GETPIVOTDATA("Amount",PIVOT!$A$28,"Account Category",$C24,"Months (Date)",2,"Years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(Date)",$E$3)+GETPIVOTDATA("Amount",PIVOT!$A$28,"Account Category",$C24,"Months (Date)",8,"Years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(Date)",$E$3)+GETPIVOTDATA("Amount",PIVOT!$A$28,"Account Category",$C24,"Months (Date)",8,"Years (Date)",$E$3)+GETPIVOTDATA("Amount",PIVOT!$A$28,"Account Category",$C24,"Months (Date)",9,"Years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(Date)",$E$3)+GETPIVOTDATA("Amount",PIVOT!$A$28,"Account Category",$C24,"Months (Date)",8,"Years (Date)",$E$3)+GETPIVOTDATA("Amount",PIVOT!$A$28,"Account Category",$C24,"Months (Date)",9,"Years (Date)",$E$3)+GETPIVOTDATA("Amount",PIVOT!$A$28,"Account Category",$C24,"Months (Date)",10,"Years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(Date)",$E$3)+GETPIVOTDATA("Amount",PIVOT!$A$28,"Account Category",$C24,"Months (Date)",8,"Years (Date)",$E$3)+GETPIVOTDATA("Amount",PIVOT!$A$28,"Account Category",$C24,"Months (Date)",9,"Years (Date)",$E$3)+GETPIVOTDATA("Amount",PIVOT!$A$28,"Account Category",$C24,"Months (Date)",10,"Years (Date)",$E$3)+GETPIVOTDATA("Amount",PIVOT!$A$28,"Account Category",$C24,"Months (Date)",11,"Years (Date)",$E$3),GETPIVOTDATA("Amount",PIVOT!$A$28,"Account Category",$C24,"Months (Date)",1,"Years (Date)",$E$3)+GETPIVOTDATA("Amount",PIVOT!$A$28,"Account Category",$C24,"Months (Date)",2,"Years (Date)",$E$3)+GETPIVOTDATA("Amount",PIVOT!$A$28,"Account Category",$C24,"Months (Date)",3,"Years (Date)",$E$3)+GETPIVOTDATA("Amount",PIVOT!$A$28,"Account Category",$C24,"Months (Date)",4,"Years (Date)",$E$3)+GETPIVOTDATA("Amount",PIVOT!$A$28,"Account Category",$C24,"Months (Date)",5,"Years (Date)",$E$3)+GETPIVOTDATA("Amount",PIVOT!$A$28,"Account Category",$C24,"Months (Date)",6,"Years (Date)",$E$3)+GETPIVOTDATA("Amount",PIVOT!$A$28,"Account Category",$C24,"Months (Date)",7,"Years (Date)",$E$3)+GETPIVOTDATA("Amount",PIVOT!$A$28,"Account Category",$C24,"Months (Date)",8,"Years (Date)",$E$3)+GETPIVOTDATA("Amount",PIVOT!$A$28,"Account Category",$C24,"Months (Date)",9,"Years (Date)",$E$3)+GETPIVOTDATA("Amount",PIVOT!$A$28,"Account Category",$C24,"Months (Date)",10,"Years (Date)",$E$3)+GETPIVOTDATA("Amount",PIVOT!$A$28,"Account Category",$C24,"Months (Date)",11,"Years (Date)",$E$3)+GETPIVOTDATA("Amount",PIVOT!$A$28,"Account Category",$C24,"Months (Date)",12,"Years (Date)",$E$3))</f>
        <v>-43916.5</v>
      </c>
      <c r="Q24" s="37">
        <f t="shared" si="4"/>
        <v>1.5673726276001045</v>
      </c>
      <c r="R24" s="36">
        <f>CHOOSE($E$4,GETPIVOTDATA("Sum of 1",PIVOT!$A$51,"Account Category",$C24),GETPIVOTDATA("Sum of 1",PIVOT!$A$51,"Account Category",$C24)+GETPIVOTDATA("Sum of 2",PIVOT!$A$51,"Account Category",$C24),GETPIVOTDATA("Sum of 1",PIVOT!$A$51,"Account Category",$C24)+GETPIVOTDATA("Sum of 2",PIVOT!$A$51,"Account Category",$C24)+GETPIVOTDATA("Sum of 3",PIVOT!$A$51,"Account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Category",$C24)+GETPIVOTDATA("Sum of 8",PIVOT!$A$51,"Account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Category",$C24)+GETPIVOTDATA("Sum of 8",PIVOT!$A$51,"Account Category",$C24)+GETPIVOTDATA("Sum of 9",PIVOT!$A$51,"Account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Category",$C24)+GETPIVOTDATA("Sum of 8",PIVOT!$A$51,"Account Category",$C24)+GETPIVOTDATA("Sum of 9",PIVOT!$A$51,"Account Category",$C24)+GETPIVOTDATA("Sum of 10",PIVOT!$A$51,"Account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Category",$C24)+GETPIVOTDATA("Sum of 8",PIVOT!$A$51,"Account Category",$C24)+GETPIVOTDATA("Sum of 9",PIVOT!$A$51,"Account Category",$C24)+GETPIVOTDATA("Sum of 10",PIVOT!$A$51,"Account Category",$C24)+GETPIVOTDATA("Sum of 11",PIVOT!$A$51,"Account Category",$C24),GETPIVOTDATA("Sum of 1",PIVOT!$A$51,"Account Category",$C24)+GETPIVOTDATA("Sum of 2",PIVOT!$A$51,"Account Category",$C24)+GETPIVOTDATA("Sum of 3",PIVOT!$A$51,"Account Category",$C24)+GETPIVOTDATA("Sum of 4",PIVOT!$A$51,"Account Category",$C24)+GETPIVOTDATA("Sum of 5",PIVOT!$A$51,"Account Category",$C24)+GETPIVOTDATA("Sum of 6",PIVOT!$A$51,"Account Category",$C24)+GETPIVOTDATA("Sum of 7",PIVOT!$A$51,"Account Category",$C24)+GETPIVOTDATA("Sum of 8",PIVOT!$A$51,"Account Category",$C24)+GETPIVOTDATA("Sum of 9",PIVOT!$A$51,"Account Category",$C24)+GETPIVOTDATA("Sum of 10",PIVOT!$A$51,"Account Category",$C24)+GETPIVOTDATA("Sum of 11",PIVOT!$A$51,"Account Category",$C24)+GETPIVOTDATA("Sum of 12",PIVOT!$A$51,"Account Category",$C24))</f>
        <v>-35000</v>
      </c>
      <c r="S24" s="37">
        <f t="shared" si="8"/>
        <v>1.9666719999999998</v>
      </c>
      <c r="T24" s="36">
        <f>CHOOSE($E$4,GETPIVOTDATA("Amount",PIVOT!$A$3,"Account Category",$C24,"Months (Date)",1,"Years (Date)",$E$3-1),GETPIVOTDATA("Amount",PIVOT!$A$3,"Account Category",$C24,"Months (Date)",1,"Years (Date)",$E$3-1)+GETPIVOTDATA("Amount",PIVOT!$A$3,"Account Category",$C24,"Months (Date)",2,"Years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(Date)",$E$3-1)+GETPIVOTDATA("Amount",PIVOT!$A$3,"Account Category",$C24,"Months (Date)",8,"Years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(Date)",$E$3-1)+GETPIVOTDATA("Amount",PIVOT!$A$3,"Account Category",$C24,"Months (Date)",8,"Years (Date)",$E$3-1)+GETPIVOTDATA("Amount",PIVOT!$A$3,"Account Category",$C24,"Months (Date)",9,"Years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(Date)",$E$3-1)+GETPIVOTDATA("Amount",PIVOT!$A$3,"Account Category",$C24,"Months (Date)",8,"Years (Date)",$E$3-1)+GETPIVOTDATA("Amount",PIVOT!$A$3,"Account Category",$C24,"Months (Date)",9,"Years (Date)",$E$3-1)+GETPIVOTDATA("Amount",PIVOT!$A$3,"Account Category",$C24,"Months (Date)",10,"Years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(Date)",$E$3-1)+GETPIVOTDATA("Amount",PIVOT!$A$3,"Account Category",$C24,"Months (Date)",8,"Years (Date)",$E$3-1)+GETPIVOTDATA("Amount",PIVOT!$A$3,"Account Category",$C24,"Months (Date)",9,"Years (Date)",$E$3-1)+GETPIVOTDATA("Amount",PIVOT!$A$3,"Account Category",$C24,"Months (Date)",10,"Years (Date)",$E$3-1)+GETPIVOTDATA("Amount",PIVOT!$A$3,"Account Category",$C24,"Months (Date)",11,"Years (Date)",$E$3-1),GETPIVOTDATA("Amount",PIVOT!$A$3,"Account Category",$C24,"Months (Date)",1,"Years (Date)",$E$3-1)+GETPIVOTDATA("Amount",PIVOT!$A$3,"Account Category",$C24,"Months (Date)",2,"Years (Date)",$E$3-1)+GETPIVOTDATA("Amount",PIVOT!$A$3,"Account Category",$C24,"Months (Date)",3,"Years (Date)",$E$3-1)+GETPIVOTDATA("Amount",PIVOT!$A$3,"Account Category",$C24,"Months (Date)",4,"Years (Date)",$E$3-1)+GETPIVOTDATA("Amount",PIVOT!$A$3,"Account Category",$C24,"Months (Date)",5,"Years (Date)",$E$3-1)+GETPIVOTDATA("Amount",PIVOT!$A$3,"Account Category",$C24,"Months (Date)",6,"Years (Date)",$E$3-1)+GETPIVOTDATA("Amount",PIVOT!$A$3,"Account Category",$C24,"Months (Date)",7,"Years (Date)",$E$3-1)+GETPIVOTDATA("Amount",PIVOT!$A$3,"Account Category",$C24,"Months (Date)",8,"Years (Date)",$E$3-1)+GETPIVOTDATA("Amount",PIVOT!$A$3,"Account Category",$C24,"Months (Date)",9,"Years (Date)",$E$3-1)+GETPIVOTDATA("Amount",PIVOT!$A$3,"Account Category",$C24,"Months (Date)",10,"Years (Date)",$E$3-1)+GETPIVOTDATA("Amount",PIVOT!$A$3,"Account Category",$C24,"Months (Date)",11,"Years (Date)",$E$3-1)+GETPIVOTDATA("Amount",PIVOT!$A$3,"Account Category",$C24,"Months (Date)",12,"Years (Date)",$E$3-1))</f>
        <v>-82341.200000000012</v>
      </c>
      <c r="U24" s="37">
        <f t="shared" si="6"/>
        <v>0.83595478326767136</v>
      </c>
    </row>
    <row r="25" spans="2:21" x14ac:dyDescent="0.25">
      <c r="B25" s="24"/>
      <c r="C25" s="23" t="s">
        <v>10</v>
      </c>
      <c r="D25" s="49"/>
      <c r="E25" s="35">
        <f>GETPIVOTDATA("Amount",PIVOT!$A$3,"Account Category",$C25,"Months (Date)",$E$4,"Years (Date)",$E$3)</f>
        <v>-26081.53</v>
      </c>
      <c r="F25" s="36">
        <f>GETPIVOTDATA("Amount",PIVOT!$A$28,"Account Category",$C25,"Months (Date)",$E$4,"Years (Date)",$E$3)</f>
        <v>-23605.94</v>
      </c>
      <c r="G25" s="37">
        <f t="shared" si="0"/>
        <v>1.1048714857362172</v>
      </c>
      <c r="H25" s="36">
        <f>GETPIVOTDATA("Sum of "&amp;$E$4,PIVOT!$A$51,"Account Category",$C25)</f>
        <v>-22000</v>
      </c>
      <c r="I25" s="37">
        <f t="shared" si="1"/>
        <v>1.1855240909090909</v>
      </c>
      <c r="J25" s="32">
        <f>IFERROR(GETPIVOTDATA("Amount",PIVOT!$A$3,"Account Category",$C25,"Months (Date)",$E$4-1,"Years (Date)",$E$3),0)</f>
        <v>-15176.74</v>
      </c>
      <c r="K25" s="37">
        <f t="shared" si="2"/>
        <v>1.7185199192975567</v>
      </c>
      <c r="L25" s="36">
        <f>IFERROR(GETPIVOTDATA("Amount",PIVOT!$A$3,"Account Category",$C25,"Months (Date)",$E$4,"Years (Date)",$E$3-1),0)</f>
        <v>-32741.93</v>
      </c>
      <c r="M25" s="9">
        <f t="shared" si="3"/>
        <v>0.79657888218562556</v>
      </c>
      <c r="N25" s="49"/>
      <c r="O25" s="35">
        <f>CHOOSE($E$4,GETPIVOTDATA("Amount",PIVOT!$A$3,"Account Category",$C25,"Months (Date)",1,"Years (Date)",$E$3),GETPIVOTDATA("Amount",PIVOT!$A$3,"Account Category",$C25,"Months (Date)",1,"Years (Date)",$E$3)+GETPIVOTDATA("Amount",PIVOT!$A$3,"Account Category",$C25,"Months (Date)",2,"Years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(Date)",$E$3)+GETPIVOTDATA("Amount",PIVOT!$A$3,"Account Category",$C25,"Months (Date)",8,"Years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(Date)",$E$3)+GETPIVOTDATA("Amount",PIVOT!$A$3,"Account Category",$C25,"Months (Date)",8,"Years (Date)",$E$3)+GETPIVOTDATA("Amount",PIVOT!$A$3,"Account Category",$C25,"Months (Date)",9,"Years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(Date)",$E$3)+GETPIVOTDATA("Amount",PIVOT!$A$3,"Account Category",$C25,"Months (Date)",8,"Years (Date)",$E$3)+GETPIVOTDATA("Amount",PIVOT!$A$3,"Account Category",$C25,"Months (Date)",9,"Years (Date)",$E$3)+GETPIVOTDATA("Amount",PIVOT!$A$3,"Account Category",$C25,"Months (Date)",10,"Years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(Date)",$E$3)+GETPIVOTDATA("Amount",PIVOT!$A$3,"Account Category",$C25,"Months (Date)",8,"Years (Date)",$E$3)+GETPIVOTDATA("Amount",PIVOT!$A$3,"Account Category",$C25,"Months (Date)",9,"Years (Date)",$E$3)+GETPIVOTDATA("Amount",PIVOT!$A$3,"Account Category",$C25,"Months (Date)",10,"Years (Date)",$E$3)+GETPIVOTDATA("Amount",PIVOT!$A$3,"Account Category",$C25,"Months (Date)",11,"Years (Date)",$E$3),GETPIVOTDATA("Amount",PIVOT!$A$3,"Account Category",$C25,"Months (Date)",1,"Years (Date)",$E$3)+GETPIVOTDATA("Amount",PIVOT!$A$3,"Account Category",$C25,"Months (Date)",2,"Years (Date)",$E$3)+GETPIVOTDATA("Amount",PIVOT!$A$3,"Account Category",$C25,"Months (Date)",3,"Years (Date)",$E$3)+GETPIVOTDATA("Amount",PIVOT!$A$3,"Account Category",$C25,"Months (Date)",4,"Years (Date)",$E$3)+GETPIVOTDATA("Amount",PIVOT!$A$3,"Account Category",$C25,"Months (Date)",5,"Years (Date)",$E$3)+GETPIVOTDATA("Amount",PIVOT!$A$3,"Account Category",$C25,"Months (Date)",6,"Years (Date)",$E$3)+GETPIVOTDATA("Amount",PIVOT!$A$3,"Account Category",$C25,"Months (Date)",7,"Years (Date)",$E$3)+GETPIVOTDATA("Amount",PIVOT!$A$3,"Account Category",$C25,"Months (Date)",8,"Years (Date)",$E$3)+GETPIVOTDATA("Amount",PIVOT!$A$3,"Account Category",$C25,"Months (Date)",9,"Years (Date)",$E$3)+GETPIVOTDATA("Amount",PIVOT!$A$3,"Account Category",$C25,"Months (Date)",10,"Years (Date)",$E$3)+GETPIVOTDATA("Amount",PIVOT!$A$3,"Account Category",$C25,"Months (Date)",11,"Years (Date)",$E$3)+GETPIVOTDATA("Amount",PIVOT!$A$3,"Account Category",$C25,"Months (Date)",12,"Years (Date)",$E$3))</f>
        <v>-41258.269999999997</v>
      </c>
      <c r="P25" s="36">
        <f>CHOOSE($E$4,GETPIVOTDATA("Amount",PIVOT!$A$28,"Account Category",$C25,"Months (Date)",1,"Years (Date)",$E$3),GETPIVOTDATA("Amount",PIVOT!$A$28,"Account Category",$C25,"Months (Date)",1,"Years (Date)",$E$3)+GETPIVOTDATA("Amount",PIVOT!$A$28,"Account Category",$C25,"Months (Date)",2,"Years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(Date)",$E$3)+GETPIVOTDATA("Amount",PIVOT!$A$28,"Account Category",$C25,"Months (Date)",8,"Years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(Date)",$E$3)+GETPIVOTDATA("Amount",PIVOT!$A$28,"Account Category",$C25,"Months (Date)",8,"Years (Date)",$E$3)+GETPIVOTDATA("Amount",PIVOT!$A$28,"Account Category",$C25,"Months (Date)",9,"Years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(Date)",$E$3)+GETPIVOTDATA("Amount",PIVOT!$A$28,"Account Category",$C25,"Months (Date)",8,"Years (Date)",$E$3)+GETPIVOTDATA("Amount",PIVOT!$A$28,"Account Category",$C25,"Months (Date)",9,"Years (Date)",$E$3)+GETPIVOTDATA("Amount",PIVOT!$A$28,"Account Category",$C25,"Months (Date)",10,"Years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(Date)",$E$3)+GETPIVOTDATA("Amount",PIVOT!$A$28,"Account Category",$C25,"Months (Date)",8,"Years (Date)",$E$3)+GETPIVOTDATA("Amount",PIVOT!$A$28,"Account Category",$C25,"Months (Date)",9,"Years (Date)",$E$3)+GETPIVOTDATA("Amount",PIVOT!$A$28,"Account Category",$C25,"Months (Date)",10,"Years (Date)",$E$3)+GETPIVOTDATA("Amount",PIVOT!$A$28,"Account Category",$C25,"Months (Date)",11,"Years (Date)",$E$3),GETPIVOTDATA("Amount",PIVOT!$A$28,"Account Category",$C25,"Months (Date)",1,"Years (Date)",$E$3)+GETPIVOTDATA("Amount",PIVOT!$A$28,"Account Category",$C25,"Months (Date)",2,"Years (Date)",$E$3)+GETPIVOTDATA("Amount",PIVOT!$A$28,"Account Category",$C25,"Months (Date)",3,"Years (Date)",$E$3)+GETPIVOTDATA("Amount",PIVOT!$A$28,"Account Category",$C25,"Months (Date)",4,"Years (Date)",$E$3)+GETPIVOTDATA("Amount",PIVOT!$A$28,"Account Category",$C25,"Months (Date)",5,"Years (Date)",$E$3)+GETPIVOTDATA("Amount",PIVOT!$A$28,"Account Category",$C25,"Months (Date)",6,"Years (Date)",$E$3)+GETPIVOTDATA("Amount",PIVOT!$A$28,"Account Category",$C25,"Months (Date)",7,"Years (Date)",$E$3)+GETPIVOTDATA("Amount",PIVOT!$A$28,"Account Category",$C25,"Months (Date)",8,"Years (Date)",$E$3)+GETPIVOTDATA("Amount",PIVOT!$A$28,"Account Category",$C25,"Months (Date)",9,"Years (Date)",$E$3)+GETPIVOTDATA("Amount",PIVOT!$A$28,"Account Category",$C25,"Months (Date)",10,"Years (Date)",$E$3)+GETPIVOTDATA("Amount",PIVOT!$A$28,"Account Category",$C25,"Months (Date)",11,"Years (Date)",$E$3)+GETPIVOTDATA("Amount",PIVOT!$A$28,"Account Category",$C25,"Months (Date)",12,"Years (Date)",$E$3))</f>
        <v>-50680.39</v>
      </c>
      <c r="Q25" s="37">
        <f t="shared" si="4"/>
        <v>0.81408746065292703</v>
      </c>
      <c r="R25" s="36">
        <f>CHOOSE($E$4,GETPIVOTDATA("Sum of 1",PIVOT!$A$51,"Account Category",$C25),GETPIVOTDATA("Sum of 1",PIVOT!$A$51,"Account Category",$C25)+GETPIVOTDATA("Sum of 2",PIVOT!$A$51,"Account Category",$C25),GETPIVOTDATA("Sum of 1",PIVOT!$A$51,"Account Category",$C25)+GETPIVOTDATA("Sum of 2",PIVOT!$A$51,"Account Category",$C25)+GETPIVOTDATA("Sum of 3",PIVOT!$A$51,"Account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Category",$C25)+GETPIVOTDATA("Sum of 8",PIVOT!$A$51,"Account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Category",$C25)+GETPIVOTDATA("Sum of 8",PIVOT!$A$51,"Account Category",$C25)+GETPIVOTDATA("Sum of 9",PIVOT!$A$51,"Account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Category",$C25)+GETPIVOTDATA("Sum of 8",PIVOT!$A$51,"Account Category",$C25)+GETPIVOTDATA("Sum of 9",PIVOT!$A$51,"Account Category",$C25)+GETPIVOTDATA("Sum of 10",PIVOT!$A$51,"Account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Category",$C25)+GETPIVOTDATA("Sum of 8",PIVOT!$A$51,"Account Category",$C25)+GETPIVOTDATA("Sum of 9",PIVOT!$A$51,"Account Category",$C25)+GETPIVOTDATA("Sum of 10",PIVOT!$A$51,"Account Category",$C25)+GETPIVOTDATA("Sum of 11",PIVOT!$A$51,"Account Category",$C25),GETPIVOTDATA("Sum of 1",PIVOT!$A$51,"Account Category",$C25)+GETPIVOTDATA("Sum of 2",PIVOT!$A$51,"Account Category",$C25)+GETPIVOTDATA("Sum of 3",PIVOT!$A$51,"Account Category",$C25)+GETPIVOTDATA("Sum of 4",PIVOT!$A$51,"Account Category",$C25)+GETPIVOTDATA("Sum of 5",PIVOT!$A$51,"Account Category",$C25)+GETPIVOTDATA("Sum of 6",PIVOT!$A$51,"Account Category",$C25)+GETPIVOTDATA("Sum of 7",PIVOT!$A$51,"Account Category",$C25)+GETPIVOTDATA("Sum of 8",PIVOT!$A$51,"Account Category",$C25)+GETPIVOTDATA("Sum of 9",PIVOT!$A$51,"Account Category",$C25)+GETPIVOTDATA("Sum of 10",PIVOT!$A$51,"Account Category",$C25)+GETPIVOTDATA("Sum of 11",PIVOT!$A$51,"Account Category",$C25)+GETPIVOTDATA("Sum of 12",PIVOT!$A$51,"Account Category",$C25))</f>
        <v>-44000</v>
      </c>
      <c r="S25" s="37">
        <f t="shared" si="8"/>
        <v>0.93768795454545451</v>
      </c>
      <c r="T25" s="36">
        <f>CHOOSE($E$4,GETPIVOTDATA("Amount",PIVOT!$A$3,"Account Category",$C25,"Months (Date)",1,"Years (Date)",$E$3-1),GETPIVOTDATA("Amount",PIVOT!$A$3,"Account Category",$C25,"Months (Date)",1,"Years (Date)",$E$3-1)+GETPIVOTDATA("Amount",PIVOT!$A$3,"Account Category",$C25,"Months (Date)",2,"Years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(Date)",$E$3-1)+GETPIVOTDATA("Amount",PIVOT!$A$3,"Account Category",$C25,"Months (Date)",8,"Years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(Date)",$E$3-1)+GETPIVOTDATA("Amount",PIVOT!$A$3,"Account Category",$C25,"Months (Date)",8,"Years (Date)",$E$3-1)+GETPIVOTDATA("Amount",PIVOT!$A$3,"Account Category",$C25,"Months (Date)",9,"Years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(Date)",$E$3-1)+GETPIVOTDATA("Amount",PIVOT!$A$3,"Account Category",$C25,"Months (Date)",8,"Years (Date)",$E$3-1)+GETPIVOTDATA("Amount",PIVOT!$A$3,"Account Category",$C25,"Months (Date)",9,"Years (Date)",$E$3-1)+GETPIVOTDATA("Amount",PIVOT!$A$3,"Account Category",$C25,"Months (Date)",10,"Years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(Date)",$E$3-1)+GETPIVOTDATA("Amount",PIVOT!$A$3,"Account Category",$C25,"Months (Date)",8,"Years (Date)",$E$3-1)+GETPIVOTDATA("Amount",PIVOT!$A$3,"Account Category",$C25,"Months (Date)",9,"Years (Date)",$E$3-1)+GETPIVOTDATA("Amount",PIVOT!$A$3,"Account Category",$C25,"Months (Date)",10,"Years (Date)",$E$3-1)+GETPIVOTDATA("Amount",PIVOT!$A$3,"Account Category",$C25,"Months (Date)",11,"Years (Date)",$E$3-1),GETPIVOTDATA("Amount",PIVOT!$A$3,"Account Category",$C25,"Months (Date)",1,"Years (Date)",$E$3-1)+GETPIVOTDATA("Amount",PIVOT!$A$3,"Account Category",$C25,"Months (Date)",2,"Years (Date)",$E$3-1)+GETPIVOTDATA("Amount",PIVOT!$A$3,"Account Category",$C25,"Months (Date)",3,"Years (Date)",$E$3-1)+GETPIVOTDATA("Amount",PIVOT!$A$3,"Account Category",$C25,"Months (Date)",4,"Years (Date)",$E$3-1)+GETPIVOTDATA("Amount",PIVOT!$A$3,"Account Category",$C25,"Months (Date)",5,"Years (Date)",$E$3-1)+GETPIVOTDATA("Amount",PIVOT!$A$3,"Account Category",$C25,"Months (Date)",6,"Years (Date)",$E$3-1)+GETPIVOTDATA("Amount",PIVOT!$A$3,"Account Category",$C25,"Months (Date)",7,"Years (Date)",$E$3-1)+GETPIVOTDATA("Amount",PIVOT!$A$3,"Account Category",$C25,"Months (Date)",8,"Years (Date)",$E$3-1)+GETPIVOTDATA("Amount",PIVOT!$A$3,"Account Category",$C25,"Months (Date)",9,"Years (Date)",$E$3-1)+GETPIVOTDATA("Amount",PIVOT!$A$3,"Account Category",$C25,"Months (Date)",10,"Years (Date)",$E$3-1)+GETPIVOTDATA("Amount",PIVOT!$A$3,"Account Category",$C25,"Months (Date)",11,"Years (Date)",$E$3-1)+GETPIVOTDATA("Amount",PIVOT!$A$3,"Account Category",$C25,"Months (Date)",12,"Years (Date)",$E$3-1))</f>
        <v>-38411.96</v>
      </c>
      <c r="U25" s="37">
        <f t="shared" si="6"/>
        <v>1.0740995773191475</v>
      </c>
    </row>
    <row r="26" spans="2:21" x14ac:dyDescent="0.25">
      <c r="B26" s="24"/>
      <c r="C26" s="23" t="s">
        <v>64</v>
      </c>
      <c r="D26" s="49"/>
      <c r="E26" s="35">
        <f>GETPIVOTDATA("Amount",PIVOT!$A$3,"Account Category",$C26,"Months (Date)",$E$4,"Years (Date)",$E$3)</f>
        <v>-40849.42</v>
      </c>
      <c r="F26" s="36">
        <f>GETPIVOTDATA("Amount",PIVOT!$A$28,"Account Category",$C26,"Months (Date)",$E$4,"Years (Date)",$E$3)</f>
        <v>-47631.56</v>
      </c>
      <c r="G26" s="37">
        <f t="shared" si="0"/>
        <v>0.85761247374639837</v>
      </c>
      <c r="H26" s="36">
        <f>GETPIVOTDATA("Sum of "&amp;$E$4,PIVOT!$A$51,"Account Category",$C26)</f>
        <v>-9000</v>
      </c>
      <c r="I26" s="37">
        <f t="shared" si="1"/>
        <v>4.5388244444444439</v>
      </c>
      <c r="J26" s="32">
        <f>IFERROR(GETPIVOTDATA("Amount",PIVOT!$A$3,"Account Category",$C26,"Months (Date)",$E$4-1,"Years (Date)",$E$3),0)</f>
        <v>-33019.699999999997</v>
      </c>
      <c r="K26" s="37">
        <f t="shared" si="2"/>
        <v>1.2371226873654213</v>
      </c>
      <c r="L26" s="36">
        <f>IFERROR(GETPIVOTDATA("Amount",PIVOT!$A$3,"Account Category",$C26,"Months (Date)",$E$4,"Years (Date)",$E$3-1),0)</f>
        <v>-28700.93</v>
      </c>
      <c r="M26" s="9">
        <f t="shared" si="3"/>
        <v>1.423278618497728</v>
      </c>
      <c r="N26" s="49"/>
      <c r="O26" s="35">
        <f>CHOOSE($E$4,GETPIVOTDATA("Amount",PIVOT!$A$3,"Account Category",$C26,"Months (Date)",1,"Years (Date)",$E$3),GETPIVOTDATA("Amount",PIVOT!$A$3,"Account Category",$C26,"Months (Date)",1,"Years (Date)",$E$3)+GETPIVOTDATA("Amount",PIVOT!$A$3,"Account Category",$C26,"Months (Date)",2,"Years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(Date)",$E$3)+GETPIVOTDATA("Amount",PIVOT!$A$3,"Account Category",$C26,"Months (Date)",8,"Years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(Date)",$E$3)+GETPIVOTDATA("Amount",PIVOT!$A$3,"Account Category",$C26,"Months (Date)",8,"Years (Date)",$E$3)+GETPIVOTDATA("Amount",PIVOT!$A$3,"Account Category",$C26,"Months (Date)",9,"Years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(Date)",$E$3)+GETPIVOTDATA("Amount",PIVOT!$A$3,"Account Category",$C26,"Months (Date)",8,"Years (Date)",$E$3)+GETPIVOTDATA("Amount",PIVOT!$A$3,"Account Category",$C26,"Months (Date)",9,"Years (Date)",$E$3)+GETPIVOTDATA("Amount",PIVOT!$A$3,"Account Category",$C26,"Months (Date)",10,"Years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(Date)",$E$3)+GETPIVOTDATA("Amount",PIVOT!$A$3,"Account Category",$C26,"Months (Date)",8,"Years (Date)",$E$3)+GETPIVOTDATA("Amount",PIVOT!$A$3,"Account Category",$C26,"Months (Date)",9,"Years (Date)",$E$3)+GETPIVOTDATA("Amount",PIVOT!$A$3,"Account Category",$C26,"Months (Date)",10,"Years (Date)",$E$3)+GETPIVOTDATA("Amount",PIVOT!$A$3,"Account Category",$C26,"Months (Date)",11,"Years (Date)",$E$3),GETPIVOTDATA("Amount",PIVOT!$A$3,"Account Category",$C26,"Months (Date)",1,"Years (Date)",$E$3)+GETPIVOTDATA("Amount",PIVOT!$A$3,"Account Category",$C26,"Months (Date)",2,"Years (Date)",$E$3)+GETPIVOTDATA("Amount",PIVOT!$A$3,"Account Category",$C26,"Months (Date)",3,"Years (Date)",$E$3)+GETPIVOTDATA("Amount",PIVOT!$A$3,"Account Category",$C26,"Months (Date)",4,"Years (Date)",$E$3)+GETPIVOTDATA("Amount",PIVOT!$A$3,"Account Category",$C26,"Months (Date)",5,"Years (Date)",$E$3)+GETPIVOTDATA("Amount",PIVOT!$A$3,"Account Category",$C26,"Months (Date)",6,"Years (Date)",$E$3)+GETPIVOTDATA("Amount",PIVOT!$A$3,"Account Category",$C26,"Months (Date)",7,"Years (Date)",$E$3)+GETPIVOTDATA("Amount",PIVOT!$A$3,"Account Category",$C26,"Months (Date)",8,"Years (Date)",$E$3)+GETPIVOTDATA("Amount",PIVOT!$A$3,"Account Category",$C26,"Months (Date)",9,"Years (Date)",$E$3)+GETPIVOTDATA("Amount",PIVOT!$A$3,"Account Category",$C26,"Months (Date)",10,"Years (Date)",$E$3)+GETPIVOTDATA("Amount",PIVOT!$A$3,"Account Category",$C26,"Months (Date)",11,"Years (Date)",$E$3)+GETPIVOTDATA("Amount",PIVOT!$A$3,"Account Category",$C26,"Months (Date)",12,"Years (Date)",$E$3))</f>
        <v>-73869.119999999995</v>
      </c>
      <c r="P26" s="36">
        <f>CHOOSE($E$4,GETPIVOTDATA("Amount",PIVOT!$A$28,"Account Category",$C26,"Months (Date)",1,"Years (Date)",$E$3),GETPIVOTDATA("Amount",PIVOT!$A$28,"Account Category",$C26,"Months (Date)",1,"Years (Date)",$E$3)+GETPIVOTDATA("Amount",PIVOT!$A$28,"Account Category",$C26,"Months (Date)",2,"Years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(Date)",$E$3)+GETPIVOTDATA("Amount",PIVOT!$A$28,"Account Category",$C26,"Months (Date)",8,"Years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(Date)",$E$3)+GETPIVOTDATA("Amount",PIVOT!$A$28,"Account Category",$C26,"Months (Date)",8,"Years (Date)",$E$3)+GETPIVOTDATA("Amount",PIVOT!$A$28,"Account Category",$C26,"Months (Date)",9,"Years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(Date)",$E$3)+GETPIVOTDATA("Amount",PIVOT!$A$28,"Account Category",$C26,"Months (Date)",8,"Years (Date)",$E$3)+GETPIVOTDATA("Amount",PIVOT!$A$28,"Account Category",$C26,"Months (Date)",9,"Years (Date)",$E$3)+GETPIVOTDATA("Amount",PIVOT!$A$28,"Account Category",$C26,"Months (Date)",10,"Years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(Date)",$E$3)+GETPIVOTDATA("Amount",PIVOT!$A$28,"Account Category",$C26,"Months (Date)",8,"Years (Date)",$E$3)+GETPIVOTDATA("Amount",PIVOT!$A$28,"Account Category",$C26,"Months (Date)",9,"Years (Date)",$E$3)+GETPIVOTDATA("Amount",PIVOT!$A$28,"Account Category",$C26,"Months (Date)",10,"Years (Date)",$E$3)+GETPIVOTDATA("Amount",PIVOT!$A$28,"Account Category",$C26,"Months (Date)",11,"Years (Date)",$E$3),GETPIVOTDATA("Amount",PIVOT!$A$28,"Account Category",$C26,"Months (Date)",1,"Years (Date)",$E$3)+GETPIVOTDATA("Amount",PIVOT!$A$28,"Account Category",$C26,"Months (Date)",2,"Years (Date)",$E$3)+GETPIVOTDATA("Amount",PIVOT!$A$28,"Account Category",$C26,"Months (Date)",3,"Years (Date)",$E$3)+GETPIVOTDATA("Amount",PIVOT!$A$28,"Account Category",$C26,"Months (Date)",4,"Years (Date)",$E$3)+GETPIVOTDATA("Amount",PIVOT!$A$28,"Account Category",$C26,"Months (Date)",5,"Years (Date)",$E$3)+GETPIVOTDATA("Amount",PIVOT!$A$28,"Account Category",$C26,"Months (Date)",6,"Years (Date)",$E$3)+GETPIVOTDATA("Amount",PIVOT!$A$28,"Account Category",$C26,"Months (Date)",7,"Years (Date)",$E$3)+GETPIVOTDATA("Amount",PIVOT!$A$28,"Account Category",$C26,"Months (Date)",8,"Years (Date)",$E$3)+GETPIVOTDATA("Amount",PIVOT!$A$28,"Account Category",$C26,"Months (Date)",9,"Years (Date)",$E$3)+GETPIVOTDATA("Amount",PIVOT!$A$28,"Account Category",$C26,"Months (Date)",10,"Years (Date)",$E$3)+GETPIVOTDATA("Amount",PIVOT!$A$28,"Account Category",$C26,"Months (Date)",11,"Years (Date)",$E$3)+GETPIVOTDATA("Amount",PIVOT!$A$28,"Account Category",$C26,"Months (Date)",12,"Years (Date)",$E$3))</f>
        <v>-85291.89</v>
      </c>
      <c r="Q26" s="37">
        <f t="shared" si="4"/>
        <v>0.86607437119754294</v>
      </c>
      <c r="R26" s="36">
        <f>CHOOSE($E$4,GETPIVOTDATA("Sum of 1",PIVOT!$A$51,"Account Category",$C26),GETPIVOTDATA("Sum of 1",PIVOT!$A$51,"Account Category",$C26)+GETPIVOTDATA("Sum of 2",PIVOT!$A$51,"Account Category",$C26),GETPIVOTDATA("Sum of 1",PIVOT!$A$51,"Account Category",$C26)+GETPIVOTDATA("Sum of 2",PIVOT!$A$51,"Account Category",$C26)+GETPIVOTDATA("Sum of 3",PIVOT!$A$51,"Account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Category",$C26)+GETPIVOTDATA("Sum of 8",PIVOT!$A$51,"Account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Category",$C26)+GETPIVOTDATA("Sum of 8",PIVOT!$A$51,"Account Category",$C26)+GETPIVOTDATA("Sum of 9",PIVOT!$A$51,"Account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Category",$C26)+GETPIVOTDATA("Sum of 8",PIVOT!$A$51,"Account Category",$C26)+GETPIVOTDATA("Sum of 9",PIVOT!$A$51,"Account Category",$C26)+GETPIVOTDATA("Sum of 10",PIVOT!$A$51,"Account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Category",$C26)+GETPIVOTDATA("Sum of 8",PIVOT!$A$51,"Account Category",$C26)+GETPIVOTDATA("Sum of 9",PIVOT!$A$51,"Account Category",$C26)+GETPIVOTDATA("Sum of 10",PIVOT!$A$51,"Account Category",$C26)+GETPIVOTDATA("Sum of 11",PIVOT!$A$51,"Account Category",$C26),GETPIVOTDATA("Sum of 1",PIVOT!$A$51,"Account Category",$C26)+GETPIVOTDATA("Sum of 2",PIVOT!$A$51,"Account Category",$C26)+GETPIVOTDATA("Sum of 3",PIVOT!$A$51,"Account Category",$C26)+GETPIVOTDATA("Sum of 4",PIVOT!$A$51,"Account Category",$C26)+GETPIVOTDATA("Sum of 5",PIVOT!$A$51,"Account Category",$C26)+GETPIVOTDATA("Sum of 6",PIVOT!$A$51,"Account Category",$C26)+GETPIVOTDATA("Sum of 7",PIVOT!$A$51,"Account Category",$C26)+GETPIVOTDATA("Sum of 8",PIVOT!$A$51,"Account Category",$C26)+GETPIVOTDATA("Sum of 9",PIVOT!$A$51,"Account Category",$C26)+GETPIVOTDATA("Sum of 10",PIVOT!$A$51,"Account Category",$C26)+GETPIVOTDATA("Sum of 11",PIVOT!$A$51,"Account Category",$C26)+GETPIVOTDATA("Sum of 12",PIVOT!$A$51,"Account Category",$C26))</f>
        <v>-38000</v>
      </c>
      <c r="S26" s="37">
        <f t="shared" si="8"/>
        <v>1.9439242105263157</v>
      </c>
      <c r="T26" s="36">
        <f>CHOOSE($E$4,GETPIVOTDATA("Amount",PIVOT!$A$3,"Account Category",$C26,"Months (Date)",1,"Years (Date)",$E$3-1),GETPIVOTDATA("Amount",PIVOT!$A$3,"Account Category",$C26,"Months (Date)",1,"Years (Date)",$E$3-1)+GETPIVOTDATA("Amount",PIVOT!$A$3,"Account Category",$C26,"Months (Date)",2,"Years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(Date)",$E$3-1)+GETPIVOTDATA("Amount",PIVOT!$A$3,"Account Category",$C26,"Months (Date)",8,"Years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(Date)",$E$3-1)+GETPIVOTDATA("Amount",PIVOT!$A$3,"Account Category",$C26,"Months (Date)",8,"Years (Date)",$E$3-1)+GETPIVOTDATA("Amount",PIVOT!$A$3,"Account Category",$C26,"Months (Date)",9,"Years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(Date)",$E$3-1)+GETPIVOTDATA("Amount",PIVOT!$A$3,"Account Category",$C26,"Months (Date)",8,"Years (Date)",$E$3-1)+GETPIVOTDATA("Amount",PIVOT!$A$3,"Account Category",$C26,"Months (Date)",9,"Years (Date)",$E$3-1)+GETPIVOTDATA("Amount",PIVOT!$A$3,"Account Category",$C26,"Months (Date)",10,"Years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(Date)",$E$3-1)+GETPIVOTDATA("Amount",PIVOT!$A$3,"Account Category",$C26,"Months (Date)",8,"Years (Date)",$E$3-1)+GETPIVOTDATA("Amount",PIVOT!$A$3,"Account Category",$C26,"Months (Date)",9,"Years (Date)",$E$3-1)+GETPIVOTDATA("Amount",PIVOT!$A$3,"Account Category",$C26,"Months (Date)",10,"Years (Date)",$E$3-1)+GETPIVOTDATA("Amount",PIVOT!$A$3,"Account Category",$C26,"Months (Date)",11,"Years (Date)",$E$3-1),GETPIVOTDATA("Amount",PIVOT!$A$3,"Account Category",$C26,"Months (Date)",1,"Years (Date)",$E$3-1)+GETPIVOTDATA("Amount",PIVOT!$A$3,"Account Category",$C26,"Months (Date)",2,"Years (Date)",$E$3-1)+GETPIVOTDATA("Amount",PIVOT!$A$3,"Account Category",$C26,"Months (Date)",3,"Years (Date)",$E$3-1)+GETPIVOTDATA("Amount",PIVOT!$A$3,"Account Category",$C26,"Months (Date)",4,"Years (Date)",$E$3-1)+GETPIVOTDATA("Amount",PIVOT!$A$3,"Account Category",$C26,"Months (Date)",5,"Years (Date)",$E$3-1)+GETPIVOTDATA("Amount",PIVOT!$A$3,"Account Category",$C26,"Months (Date)",6,"Years (Date)",$E$3-1)+GETPIVOTDATA("Amount",PIVOT!$A$3,"Account Category",$C26,"Months (Date)",7,"Years (Date)",$E$3-1)+GETPIVOTDATA("Amount",PIVOT!$A$3,"Account Category",$C26,"Months (Date)",8,"Years (Date)",$E$3-1)+GETPIVOTDATA("Amount",PIVOT!$A$3,"Account Category",$C26,"Months (Date)",9,"Years (Date)",$E$3-1)+GETPIVOTDATA("Amount",PIVOT!$A$3,"Account Category",$C26,"Months (Date)",10,"Years (Date)",$E$3-1)+GETPIVOTDATA("Amount",PIVOT!$A$3,"Account Category",$C26,"Months (Date)",11,"Years (Date)",$E$3-1)+GETPIVOTDATA("Amount",PIVOT!$A$3,"Account Category",$C26,"Months (Date)",12,"Years (Date)",$E$3-1))</f>
        <v>-56600.72</v>
      </c>
      <c r="U26" s="37">
        <f t="shared" si="6"/>
        <v>1.3050915253374868</v>
      </c>
    </row>
    <row r="27" spans="2:21" x14ac:dyDescent="0.25">
      <c r="B27" s="24"/>
      <c r="C27" s="19" t="s">
        <v>68</v>
      </c>
      <c r="D27" s="49"/>
      <c r="E27" s="35">
        <f>GETPIVOTDATA("Amount",PIVOT!$A$3,"Account Category",$C27,"Months (Date)",$E$4,"Years (Date)",$E$3)</f>
        <v>-20021.150000000001</v>
      </c>
      <c r="F27" s="36">
        <f>GETPIVOTDATA("Amount",PIVOT!$A$28,"Account Category",$C27,"Months (Date)",$E$4,"Years (Date)",$E$3)</f>
        <v>-30758.69</v>
      </c>
      <c r="G27" s="37">
        <f t="shared" si="0"/>
        <v>0.65091036061678842</v>
      </c>
      <c r="H27" s="36">
        <f>GETPIVOTDATA("Sum of "&amp;$E$4,PIVOT!$A$51,"Account Category",$C27)</f>
        <v>-40000</v>
      </c>
      <c r="I27" s="37">
        <f t="shared" si="1"/>
        <v>0.50052875000000008</v>
      </c>
      <c r="J27" s="32">
        <f>IFERROR(GETPIVOTDATA("Amount",PIVOT!$A$3,"Account Category",$C27,"Months (Date)",$E$4-1,"Years (Date)",$E$3),0)</f>
        <v>-48591.11</v>
      </c>
      <c r="K27" s="37">
        <f t="shared" si="2"/>
        <v>0.4120331887870024</v>
      </c>
      <c r="L27" s="36">
        <f>IFERROR(GETPIVOTDATA("Amount",PIVOT!$A$3,"Account Category",$C27,"Months (Date)",$E$4,"Years (Date)",$E$3-1),0)</f>
        <v>-18277.25</v>
      </c>
      <c r="M27" s="9">
        <f t="shared" si="3"/>
        <v>1.0954136973560027</v>
      </c>
      <c r="N27" s="49"/>
      <c r="O27" s="35">
        <f>CHOOSE($E$4,GETPIVOTDATA("Amount",PIVOT!$A$3,"Account Category",$C27,"Months (Date)",1,"Years (Date)",$E$3),GETPIVOTDATA("Amount",PIVOT!$A$3,"Account Category",$C27,"Months (Date)",1,"Years (Date)",$E$3)+GETPIVOTDATA("Amount",PIVOT!$A$3,"Account Category",$C27,"Months (Date)",2,"Years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(Date)",$E$3)+GETPIVOTDATA("Amount",PIVOT!$A$3,"Account Category",$C27,"Months (Date)",8,"Years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(Date)",$E$3)+GETPIVOTDATA("Amount",PIVOT!$A$3,"Account Category",$C27,"Months (Date)",8,"Years (Date)",$E$3)+GETPIVOTDATA("Amount",PIVOT!$A$3,"Account Category",$C27,"Months (Date)",9,"Years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(Date)",$E$3)+GETPIVOTDATA("Amount",PIVOT!$A$3,"Account Category",$C27,"Months (Date)",8,"Years (Date)",$E$3)+GETPIVOTDATA("Amount",PIVOT!$A$3,"Account Category",$C27,"Months (Date)",9,"Years (Date)",$E$3)+GETPIVOTDATA("Amount",PIVOT!$A$3,"Account Category",$C27,"Months (Date)",10,"Years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(Date)",$E$3)+GETPIVOTDATA("Amount",PIVOT!$A$3,"Account Category",$C27,"Months (Date)",8,"Years (Date)",$E$3)+GETPIVOTDATA("Amount",PIVOT!$A$3,"Account Category",$C27,"Months (Date)",9,"Years (Date)",$E$3)+GETPIVOTDATA("Amount",PIVOT!$A$3,"Account Category",$C27,"Months (Date)",10,"Years (Date)",$E$3)+GETPIVOTDATA("Amount",PIVOT!$A$3,"Account Category",$C27,"Months (Date)",11,"Years (Date)",$E$3),GETPIVOTDATA("Amount",PIVOT!$A$3,"Account Category",$C27,"Months (Date)",1,"Years (Date)",$E$3)+GETPIVOTDATA("Amount",PIVOT!$A$3,"Account Category",$C27,"Months (Date)",2,"Years (Date)",$E$3)+GETPIVOTDATA("Amount",PIVOT!$A$3,"Account Category",$C27,"Months (Date)",3,"Years (Date)",$E$3)+GETPIVOTDATA("Amount",PIVOT!$A$3,"Account Category",$C27,"Months (Date)",4,"Years (Date)",$E$3)+GETPIVOTDATA("Amount",PIVOT!$A$3,"Account Category",$C27,"Months (Date)",5,"Years (Date)",$E$3)+GETPIVOTDATA("Amount",PIVOT!$A$3,"Account Category",$C27,"Months (Date)",6,"Years (Date)",$E$3)+GETPIVOTDATA("Amount",PIVOT!$A$3,"Account Category",$C27,"Months (Date)",7,"Years (Date)",$E$3)+GETPIVOTDATA("Amount",PIVOT!$A$3,"Account Category",$C27,"Months (Date)",8,"Years (Date)",$E$3)+GETPIVOTDATA("Amount",PIVOT!$A$3,"Account Category",$C27,"Months (Date)",9,"Years (Date)",$E$3)+GETPIVOTDATA("Amount",PIVOT!$A$3,"Account Category",$C27,"Months (Date)",10,"Years (Date)",$E$3)+GETPIVOTDATA("Amount",PIVOT!$A$3,"Account Category",$C27,"Months (Date)",11,"Years (Date)",$E$3)+GETPIVOTDATA("Amount",PIVOT!$A$3,"Account Category",$C27,"Months (Date)",12,"Years (Date)",$E$3))</f>
        <v>-68612.260000000009</v>
      </c>
      <c r="P27" s="36">
        <f>CHOOSE($E$4,GETPIVOTDATA("Amount",PIVOT!$A$28,"Account Category",$C27,"Months (Date)",1,"Years (Date)",$E$3),GETPIVOTDATA("Amount",PIVOT!$A$28,"Account Category",$C27,"Months (Date)",1,"Years (Date)",$E$3)+GETPIVOTDATA("Amount",PIVOT!$A$28,"Account Category",$C27,"Months (Date)",2,"Years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(Date)",$E$3)+GETPIVOTDATA("Amount",PIVOT!$A$28,"Account Category",$C27,"Months (Date)",8,"Years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(Date)",$E$3)+GETPIVOTDATA("Amount",PIVOT!$A$28,"Account Category",$C27,"Months (Date)",8,"Years (Date)",$E$3)+GETPIVOTDATA("Amount",PIVOT!$A$28,"Account Category",$C27,"Months (Date)",9,"Years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(Date)",$E$3)+GETPIVOTDATA("Amount",PIVOT!$A$28,"Account Category",$C27,"Months (Date)",8,"Years (Date)",$E$3)+GETPIVOTDATA("Amount",PIVOT!$A$28,"Account Category",$C27,"Months (Date)",9,"Years (Date)",$E$3)+GETPIVOTDATA("Amount",PIVOT!$A$28,"Account Category",$C27,"Months (Date)",10,"Years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(Date)",$E$3)+GETPIVOTDATA("Amount",PIVOT!$A$28,"Account Category",$C27,"Months (Date)",8,"Years (Date)",$E$3)+GETPIVOTDATA("Amount",PIVOT!$A$28,"Account Category",$C27,"Months (Date)",9,"Years (Date)",$E$3)+GETPIVOTDATA("Amount",PIVOT!$A$28,"Account Category",$C27,"Months (Date)",10,"Years (Date)",$E$3)+GETPIVOTDATA("Amount",PIVOT!$A$28,"Account Category",$C27,"Months (Date)",11,"Years (Date)",$E$3),GETPIVOTDATA("Amount",PIVOT!$A$28,"Account Category",$C27,"Months (Date)",1,"Years (Date)",$E$3)+GETPIVOTDATA("Amount",PIVOT!$A$28,"Account Category",$C27,"Months (Date)",2,"Years (Date)",$E$3)+GETPIVOTDATA("Amount",PIVOT!$A$28,"Account Category",$C27,"Months (Date)",3,"Years (Date)",$E$3)+GETPIVOTDATA("Amount",PIVOT!$A$28,"Account Category",$C27,"Months (Date)",4,"Years (Date)",$E$3)+GETPIVOTDATA("Amount",PIVOT!$A$28,"Account Category",$C27,"Months (Date)",5,"Years (Date)",$E$3)+GETPIVOTDATA("Amount",PIVOT!$A$28,"Account Category",$C27,"Months (Date)",6,"Years (Date)",$E$3)+GETPIVOTDATA("Amount",PIVOT!$A$28,"Account Category",$C27,"Months (Date)",7,"Years (Date)",$E$3)+GETPIVOTDATA("Amount",PIVOT!$A$28,"Account Category",$C27,"Months (Date)",8,"Years (Date)",$E$3)+GETPIVOTDATA("Amount",PIVOT!$A$28,"Account Category",$C27,"Months (Date)",9,"Years (Date)",$E$3)+GETPIVOTDATA("Amount",PIVOT!$A$28,"Account Category",$C27,"Months (Date)",10,"Years (Date)",$E$3)+GETPIVOTDATA("Amount",PIVOT!$A$28,"Account Category",$C27,"Months (Date)",11,"Years (Date)",$E$3)+GETPIVOTDATA("Amount",PIVOT!$A$28,"Account Category",$C27,"Months (Date)",12,"Years (Date)",$E$3))</f>
        <v>-75679.56</v>
      </c>
      <c r="Q27" s="37">
        <f t="shared" si="4"/>
        <v>0.90661547186585134</v>
      </c>
      <c r="R27" s="36">
        <f>CHOOSE($E$4,GETPIVOTDATA("Sum of 1",PIVOT!$A$51,"Account Category",$C27),GETPIVOTDATA("Sum of 1",PIVOT!$A$51,"Account Category",$C27)+GETPIVOTDATA("Sum of 2",PIVOT!$A$51,"Account Category",$C27),GETPIVOTDATA("Sum of 1",PIVOT!$A$51,"Account Category",$C27)+GETPIVOTDATA("Sum of 2",PIVOT!$A$51,"Account Category",$C27)+GETPIVOTDATA("Sum of 3",PIVOT!$A$51,"Account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Category",$C27)+GETPIVOTDATA("Sum of 8",PIVOT!$A$51,"Account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Category",$C27)+GETPIVOTDATA("Sum of 8",PIVOT!$A$51,"Account Category",$C27)+GETPIVOTDATA("Sum of 9",PIVOT!$A$51,"Account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Category",$C27)+GETPIVOTDATA("Sum of 8",PIVOT!$A$51,"Account Category",$C27)+GETPIVOTDATA("Sum of 9",PIVOT!$A$51,"Account Category",$C27)+GETPIVOTDATA("Sum of 10",PIVOT!$A$51,"Account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Category",$C27)+GETPIVOTDATA("Sum of 8",PIVOT!$A$51,"Account Category",$C27)+GETPIVOTDATA("Sum of 9",PIVOT!$A$51,"Account Category",$C27)+GETPIVOTDATA("Sum of 10",PIVOT!$A$51,"Account Category",$C27)+GETPIVOTDATA("Sum of 11",PIVOT!$A$51,"Account Category",$C27),GETPIVOTDATA("Sum of 1",PIVOT!$A$51,"Account Category",$C27)+GETPIVOTDATA("Sum of 2",PIVOT!$A$51,"Account Category",$C27)+GETPIVOTDATA("Sum of 3",PIVOT!$A$51,"Account Category",$C27)+GETPIVOTDATA("Sum of 4",PIVOT!$A$51,"Account Category",$C27)+GETPIVOTDATA("Sum of 5",PIVOT!$A$51,"Account Category",$C27)+GETPIVOTDATA("Sum of 6",PIVOT!$A$51,"Account Category",$C27)+GETPIVOTDATA("Sum of 7",PIVOT!$A$51,"Account Category",$C27)+GETPIVOTDATA("Sum of 8",PIVOT!$A$51,"Account Category",$C27)+GETPIVOTDATA("Sum of 9",PIVOT!$A$51,"Account Category",$C27)+GETPIVOTDATA("Sum of 10",PIVOT!$A$51,"Account Category",$C27)+GETPIVOTDATA("Sum of 11",PIVOT!$A$51,"Account Category",$C27)+GETPIVOTDATA("Sum of 12",PIVOT!$A$51,"Account Category",$C27))</f>
        <v>-69000</v>
      </c>
      <c r="S27" s="37">
        <f t="shared" si="8"/>
        <v>0.99438057971014504</v>
      </c>
      <c r="T27" s="36">
        <f>CHOOSE($E$4,GETPIVOTDATA("Amount",PIVOT!$A$3,"Account Category",$C27,"Months (Date)",1,"Years (Date)",$E$3-1),GETPIVOTDATA("Amount",PIVOT!$A$3,"Account Category",$C27,"Months (Date)",1,"Years (Date)",$E$3-1)+GETPIVOTDATA("Amount",PIVOT!$A$3,"Account Category",$C27,"Months (Date)",2,"Years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(Date)",$E$3-1)+GETPIVOTDATA("Amount",PIVOT!$A$3,"Account Category",$C27,"Months (Date)",8,"Years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(Date)",$E$3-1)+GETPIVOTDATA("Amount",PIVOT!$A$3,"Account Category",$C27,"Months (Date)",8,"Years (Date)",$E$3-1)+GETPIVOTDATA("Amount",PIVOT!$A$3,"Account Category",$C27,"Months (Date)",9,"Years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(Date)",$E$3-1)+GETPIVOTDATA("Amount",PIVOT!$A$3,"Account Category",$C27,"Months (Date)",8,"Years (Date)",$E$3-1)+GETPIVOTDATA("Amount",PIVOT!$A$3,"Account Category",$C27,"Months (Date)",9,"Years (Date)",$E$3-1)+GETPIVOTDATA("Amount",PIVOT!$A$3,"Account Category",$C27,"Months (Date)",10,"Years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(Date)",$E$3-1)+GETPIVOTDATA("Amount",PIVOT!$A$3,"Account Category",$C27,"Months (Date)",8,"Years (Date)",$E$3-1)+GETPIVOTDATA("Amount",PIVOT!$A$3,"Account Category",$C27,"Months (Date)",9,"Years (Date)",$E$3-1)+GETPIVOTDATA("Amount",PIVOT!$A$3,"Account Category",$C27,"Months (Date)",10,"Years (Date)",$E$3-1)+GETPIVOTDATA("Amount",PIVOT!$A$3,"Account Category",$C27,"Months (Date)",11,"Years (Date)",$E$3-1),GETPIVOTDATA("Amount",PIVOT!$A$3,"Account Category",$C27,"Months (Date)",1,"Years (Date)",$E$3-1)+GETPIVOTDATA("Amount",PIVOT!$A$3,"Account Category",$C27,"Months (Date)",2,"Years (Date)",$E$3-1)+GETPIVOTDATA("Amount",PIVOT!$A$3,"Account Category",$C27,"Months (Date)",3,"Years (Date)",$E$3-1)+GETPIVOTDATA("Amount",PIVOT!$A$3,"Account Category",$C27,"Months (Date)",4,"Years (Date)",$E$3-1)+GETPIVOTDATA("Amount",PIVOT!$A$3,"Account Category",$C27,"Months (Date)",5,"Years (Date)",$E$3-1)+GETPIVOTDATA("Amount",PIVOT!$A$3,"Account Category",$C27,"Months (Date)",6,"Years (Date)",$E$3-1)+GETPIVOTDATA("Amount",PIVOT!$A$3,"Account Category",$C27,"Months (Date)",7,"Years (Date)",$E$3-1)+GETPIVOTDATA("Amount",PIVOT!$A$3,"Account Category",$C27,"Months (Date)",8,"Years (Date)",$E$3-1)+GETPIVOTDATA("Amount",PIVOT!$A$3,"Account Category",$C27,"Months (Date)",9,"Years (Date)",$E$3-1)+GETPIVOTDATA("Amount",PIVOT!$A$3,"Account Category",$C27,"Months (Date)",10,"Years (Date)",$E$3-1)+GETPIVOTDATA("Amount",PIVOT!$A$3,"Account Category",$C27,"Months (Date)",11,"Years (Date)",$E$3-1)+GETPIVOTDATA("Amount",PIVOT!$A$3,"Account Category",$C27,"Months (Date)",12,"Years (Date)",$E$3-1))</f>
        <v>-38714.759999999995</v>
      </c>
      <c r="U27" s="37">
        <f t="shared" si="6"/>
        <v>1.7722506868181547</v>
      </c>
    </row>
    <row r="28" spans="2:21" x14ac:dyDescent="0.25">
      <c r="B28" s="24"/>
      <c r="C28" s="23" t="s">
        <v>11</v>
      </c>
      <c r="D28" s="49"/>
      <c r="E28" s="35">
        <f>GETPIVOTDATA("Amount",PIVOT!$A$3,"Account Category",$C28,"Months (Date)",$E$4,"Years (Date)",$E$3)</f>
        <v>-38585.22</v>
      </c>
      <c r="F28" s="36">
        <f>GETPIVOTDATA("Amount",PIVOT!$A$28,"Account Category",$C28,"Months (Date)",$E$4,"Years (Date)",$E$3)</f>
        <v>-48483.02</v>
      </c>
      <c r="G28" s="37">
        <f t="shared" si="0"/>
        <v>0.79585017599976249</v>
      </c>
      <c r="H28" s="36">
        <f>GETPIVOTDATA("Sum of "&amp;$E$4,PIVOT!$A$51,"Account Category",$C28)</f>
        <v>-8000</v>
      </c>
      <c r="I28" s="37">
        <f t="shared" si="1"/>
        <v>4.8231525</v>
      </c>
      <c r="J28" s="32">
        <f>IFERROR(GETPIVOTDATA("Amount",PIVOT!$A$3,"Account Category",$C28,"Months (Date)",$E$4-1,"Years (Date)",$E$3),0)</f>
        <v>-39981.4</v>
      </c>
      <c r="K28" s="37">
        <f t="shared" si="2"/>
        <v>0.9650792618567634</v>
      </c>
      <c r="L28" s="36">
        <f>IFERROR(GETPIVOTDATA("Amount",PIVOT!$A$3,"Account Category",$C28,"Months (Date)",$E$4,"Years (Date)",$E$3-1),0)</f>
        <v>-43859.64</v>
      </c>
      <c r="M28" s="9">
        <f t="shared" si="3"/>
        <v>0.87974319898658537</v>
      </c>
      <c r="N28" s="49"/>
      <c r="O28" s="35">
        <f>CHOOSE($E$4,GETPIVOTDATA("Amount",PIVOT!$A$3,"Account Category",$C28,"Months (Date)",1,"Years (Date)",$E$3),GETPIVOTDATA("Amount",PIVOT!$A$3,"Account Category",$C28,"Months (Date)",1,"Years (Date)",$E$3)+GETPIVOTDATA("Amount",PIVOT!$A$3,"Account Category",$C28,"Months (Date)",2,"Years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(Date)",$E$3)+GETPIVOTDATA("Amount",PIVOT!$A$3,"Account Category",$C28,"Months (Date)",8,"Years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(Date)",$E$3)+GETPIVOTDATA("Amount",PIVOT!$A$3,"Account Category",$C28,"Months (Date)",8,"Years (Date)",$E$3)+GETPIVOTDATA("Amount",PIVOT!$A$3,"Account Category",$C28,"Months (Date)",9,"Years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(Date)",$E$3)+GETPIVOTDATA("Amount",PIVOT!$A$3,"Account Category",$C28,"Months (Date)",8,"Years (Date)",$E$3)+GETPIVOTDATA("Amount",PIVOT!$A$3,"Account Category",$C28,"Months (Date)",9,"Years (Date)",$E$3)+GETPIVOTDATA("Amount",PIVOT!$A$3,"Account Category",$C28,"Months (Date)",10,"Years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(Date)",$E$3)+GETPIVOTDATA("Amount",PIVOT!$A$3,"Account Category",$C28,"Months (Date)",8,"Years (Date)",$E$3)+GETPIVOTDATA("Amount",PIVOT!$A$3,"Account Category",$C28,"Months (Date)",9,"Years (Date)",$E$3)+GETPIVOTDATA("Amount",PIVOT!$A$3,"Account Category",$C28,"Months (Date)",10,"Years (Date)",$E$3)+GETPIVOTDATA("Amount",PIVOT!$A$3,"Account Category",$C28,"Months (Date)",11,"Years (Date)",$E$3),GETPIVOTDATA("Amount",PIVOT!$A$3,"Account Category",$C28,"Months (Date)",1,"Years (Date)",$E$3)+GETPIVOTDATA("Amount",PIVOT!$A$3,"Account Category",$C28,"Months (Date)",2,"Years (Date)",$E$3)+GETPIVOTDATA("Amount",PIVOT!$A$3,"Account Category",$C28,"Months (Date)",3,"Years (Date)",$E$3)+GETPIVOTDATA("Amount",PIVOT!$A$3,"Account Category",$C28,"Months (Date)",4,"Years (Date)",$E$3)+GETPIVOTDATA("Amount",PIVOT!$A$3,"Account Category",$C28,"Months (Date)",5,"Years (Date)",$E$3)+GETPIVOTDATA("Amount",PIVOT!$A$3,"Account Category",$C28,"Months (Date)",6,"Years (Date)",$E$3)+GETPIVOTDATA("Amount",PIVOT!$A$3,"Account Category",$C28,"Months (Date)",7,"Years (Date)",$E$3)+GETPIVOTDATA("Amount",PIVOT!$A$3,"Account Category",$C28,"Months (Date)",8,"Years (Date)",$E$3)+GETPIVOTDATA("Amount",PIVOT!$A$3,"Account Category",$C28,"Months (Date)",9,"Years (Date)",$E$3)+GETPIVOTDATA("Amount",PIVOT!$A$3,"Account Category",$C28,"Months (Date)",10,"Years (Date)",$E$3)+GETPIVOTDATA("Amount",PIVOT!$A$3,"Account Category",$C28,"Months (Date)",11,"Years (Date)",$E$3)+GETPIVOTDATA("Amount",PIVOT!$A$3,"Account Category",$C28,"Months (Date)",12,"Years (Date)",$E$3))</f>
        <v>-78566.62</v>
      </c>
      <c r="P28" s="36">
        <f>CHOOSE($E$4,GETPIVOTDATA("Amount",PIVOT!$A$28,"Account Category",$C28,"Months (Date)",1,"Years (Date)",$E$3),GETPIVOTDATA("Amount",PIVOT!$A$28,"Account Category",$C28,"Months (Date)",1,"Years (Date)",$E$3)+GETPIVOTDATA("Amount",PIVOT!$A$28,"Account Category",$C28,"Months (Date)",2,"Years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(Date)",$E$3)+GETPIVOTDATA("Amount",PIVOT!$A$28,"Account Category",$C28,"Months (Date)",8,"Years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(Date)",$E$3)+GETPIVOTDATA("Amount",PIVOT!$A$28,"Account Category",$C28,"Months (Date)",8,"Years (Date)",$E$3)+GETPIVOTDATA("Amount",PIVOT!$A$28,"Account Category",$C28,"Months (Date)",9,"Years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(Date)",$E$3)+GETPIVOTDATA("Amount",PIVOT!$A$28,"Account Category",$C28,"Months (Date)",8,"Years (Date)",$E$3)+GETPIVOTDATA("Amount",PIVOT!$A$28,"Account Category",$C28,"Months (Date)",9,"Years (Date)",$E$3)+GETPIVOTDATA("Amount",PIVOT!$A$28,"Account Category",$C28,"Months (Date)",10,"Years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(Date)",$E$3)+GETPIVOTDATA("Amount",PIVOT!$A$28,"Account Category",$C28,"Months (Date)",8,"Years (Date)",$E$3)+GETPIVOTDATA("Amount",PIVOT!$A$28,"Account Category",$C28,"Months (Date)",9,"Years (Date)",$E$3)+GETPIVOTDATA("Amount",PIVOT!$A$28,"Account Category",$C28,"Months (Date)",10,"Years (Date)",$E$3)+GETPIVOTDATA("Amount",PIVOT!$A$28,"Account Category",$C28,"Months (Date)",11,"Years (Date)",$E$3),GETPIVOTDATA("Amount",PIVOT!$A$28,"Account Category",$C28,"Months (Date)",1,"Years (Date)",$E$3)+GETPIVOTDATA("Amount",PIVOT!$A$28,"Account Category",$C28,"Months (Date)",2,"Years (Date)",$E$3)+GETPIVOTDATA("Amount",PIVOT!$A$28,"Account Category",$C28,"Months (Date)",3,"Years (Date)",$E$3)+GETPIVOTDATA("Amount",PIVOT!$A$28,"Account Category",$C28,"Months (Date)",4,"Years (Date)",$E$3)+GETPIVOTDATA("Amount",PIVOT!$A$28,"Account Category",$C28,"Months (Date)",5,"Years (Date)",$E$3)+GETPIVOTDATA("Amount",PIVOT!$A$28,"Account Category",$C28,"Months (Date)",6,"Years (Date)",$E$3)+GETPIVOTDATA("Amount",PIVOT!$A$28,"Account Category",$C28,"Months (Date)",7,"Years (Date)",$E$3)+GETPIVOTDATA("Amount",PIVOT!$A$28,"Account Category",$C28,"Months (Date)",8,"Years (Date)",$E$3)+GETPIVOTDATA("Amount",PIVOT!$A$28,"Account Category",$C28,"Months (Date)",9,"Years (Date)",$E$3)+GETPIVOTDATA("Amount",PIVOT!$A$28,"Account Category",$C28,"Months (Date)",10,"Years (Date)",$E$3)+GETPIVOTDATA("Amount",PIVOT!$A$28,"Account Category",$C28,"Months (Date)",11,"Years (Date)",$E$3)+GETPIVOTDATA("Amount",PIVOT!$A$28,"Account Category",$C28,"Months (Date)",12,"Years (Date)",$E$3))</f>
        <v>-74276.11</v>
      </c>
      <c r="Q28" s="37">
        <f t="shared" si="4"/>
        <v>1.0577643336464442</v>
      </c>
      <c r="R28" s="36">
        <f>CHOOSE($E$4,GETPIVOTDATA("Sum of 1",PIVOT!$A$51,"Account Category",$C28),GETPIVOTDATA("Sum of 1",PIVOT!$A$51,"Account Category",$C28)+GETPIVOTDATA("Sum of 2",PIVOT!$A$51,"Account Category",$C28),GETPIVOTDATA("Sum of 1",PIVOT!$A$51,"Account Category",$C28)+GETPIVOTDATA("Sum of 2",PIVOT!$A$51,"Account Category",$C28)+GETPIVOTDATA("Sum of 3",PIVOT!$A$51,"Account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Category",$C28)+GETPIVOTDATA("Sum of 8",PIVOT!$A$51,"Account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Category",$C28)+GETPIVOTDATA("Sum of 8",PIVOT!$A$51,"Account Category",$C28)+GETPIVOTDATA("Sum of 9",PIVOT!$A$51,"Account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Category",$C28)+GETPIVOTDATA("Sum of 8",PIVOT!$A$51,"Account Category",$C28)+GETPIVOTDATA("Sum of 9",PIVOT!$A$51,"Account Category",$C28)+GETPIVOTDATA("Sum of 10",PIVOT!$A$51,"Account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Category",$C28)+GETPIVOTDATA("Sum of 8",PIVOT!$A$51,"Account Category",$C28)+GETPIVOTDATA("Sum of 9",PIVOT!$A$51,"Account Category",$C28)+GETPIVOTDATA("Sum of 10",PIVOT!$A$51,"Account Category",$C28)+GETPIVOTDATA("Sum of 11",PIVOT!$A$51,"Account Category",$C28),GETPIVOTDATA("Sum of 1",PIVOT!$A$51,"Account Category",$C28)+GETPIVOTDATA("Sum of 2",PIVOT!$A$51,"Account Category",$C28)+GETPIVOTDATA("Sum of 3",PIVOT!$A$51,"Account Category",$C28)+GETPIVOTDATA("Sum of 4",PIVOT!$A$51,"Account Category",$C28)+GETPIVOTDATA("Sum of 5",PIVOT!$A$51,"Account Category",$C28)+GETPIVOTDATA("Sum of 6",PIVOT!$A$51,"Account Category",$C28)+GETPIVOTDATA("Sum of 7",PIVOT!$A$51,"Account Category",$C28)+GETPIVOTDATA("Sum of 8",PIVOT!$A$51,"Account Category",$C28)+GETPIVOTDATA("Sum of 9",PIVOT!$A$51,"Account Category",$C28)+GETPIVOTDATA("Sum of 10",PIVOT!$A$51,"Account Category",$C28)+GETPIVOTDATA("Sum of 11",PIVOT!$A$51,"Account Category",$C28)+GETPIVOTDATA("Sum of 12",PIVOT!$A$51,"Account Category",$C28))</f>
        <v>-41000</v>
      </c>
      <c r="S28" s="37">
        <f t="shared" si="8"/>
        <v>1.9162590243902438</v>
      </c>
      <c r="T28" s="36">
        <f>CHOOSE($E$4,GETPIVOTDATA("Amount",PIVOT!$A$3,"Account Category",$C28,"Months (Date)",1,"Years (Date)",$E$3-1),GETPIVOTDATA("Amount",PIVOT!$A$3,"Account Category",$C28,"Months (Date)",1,"Years (Date)",$E$3-1)+GETPIVOTDATA("Amount",PIVOT!$A$3,"Account Category",$C28,"Months (Date)",2,"Years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(Date)",$E$3-1)+GETPIVOTDATA("Amount",PIVOT!$A$3,"Account Category",$C28,"Months (Date)",8,"Years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(Date)",$E$3-1)+GETPIVOTDATA("Amount",PIVOT!$A$3,"Account Category",$C28,"Months (Date)",8,"Years (Date)",$E$3-1)+GETPIVOTDATA("Amount",PIVOT!$A$3,"Account Category",$C28,"Months (Date)",9,"Years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(Date)",$E$3-1)+GETPIVOTDATA("Amount",PIVOT!$A$3,"Account Category",$C28,"Months (Date)",8,"Years (Date)",$E$3-1)+GETPIVOTDATA("Amount",PIVOT!$A$3,"Account Category",$C28,"Months (Date)",9,"Years (Date)",$E$3-1)+GETPIVOTDATA("Amount",PIVOT!$A$3,"Account Category",$C28,"Months (Date)",10,"Years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(Date)",$E$3-1)+GETPIVOTDATA("Amount",PIVOT!$A$3,"Account Category",$C28,"Months (Date)",8,"Years (Date)",$E$3-1)+GETPIVOTDATA("Amount",PIVOT!$A$3,"Account Category",$C28,"Months (Date)",9,"Years (Date)",$E$3-1)+GETPIVOTDATA("Amount",PIVOT!$A$3,"Account Category",$C28,"Months (Date)",10,"Years (Date)",$E$3-1)+GETPIVOTDATA("Amount",PIVOT!$A$3,"Account Category",$C28,"Months (Date)",11,"Years (Date)",$E$3-1),GETPIVOTDATA("Amount",PIVOT!$A$3,"Account Category",$C28,"Months (Date)",1,"Years (Date)",$E$3-1)+GETPIVOTDATA("Amount",PIVOT!$A$3,"Account Category",$C28,"Months (Date)",2,"Years (Date)",$E$3-1)+GETPIVOTDATA("Amount",PIVOT!$A$3,"Account Category",$C28,"Months (Date)",3,"Years (Date)",$E$3-1)+GETPIVOTDATA("Amount",PIVOT!$A$3,"Account Category",$C28,"Months (Date)",4,"Years (Date)",$E$3-1)+GETPIVOTDATA("Amount",PIVOT!$A$3,"Account Category",$C28,"Months (Date)",5,"Years (Date)",$E$3-1)+GETPIVOTDATA("Amount",PIVOT!$A$3,"Account Category",$C28,"Months (Date)",6,"Years (Date)",$E$3-1)+GETPIVOTDATA("Amount",PIVOT!$A$3,"Account Category",$C28,"Months (Date)",7,"Years (Date)",$E$3-1)+GETPIVOTDATA("Amount",PIVOT!$A$3,"Account Category",$C28,"Months (Date)",8,"Years (Date)",$E$3-1)+GETPIVOTDATA("Amount",PIVOT!$A$3,"Account Category",$C28,"Months (Date)",9,"Years (Date)",$E$3-1)+GETPIVOTDATA("Amount",PIVOT!$A$3,"Account Category",$C28,"Months (Date)",10,"Years (Date)",$E$3-1)+GETPIVOTDATA("Amount",PIVOT!$A$3,"Account Category",$C28,"Months (Date)",11,"Years (Date)",$E$3-1)+GETPIVOTDATA("Amount",PIVOT!$A$3,"Account Category",$C28,"Months (Date)",12,"Years (Date)",$E$3-1))</f>
        <v>-60650.74</v>
      </c>
      <c r="U28" s="37">
        <f t="shared" si="6"/>
        <v>1.2953942524031858</v>
      </c>
    </row>
    <row r="29" spans="2:21" s="10" customFormat="1" x14ac:dyDescent="0.25">
      <c r="B29" s="24"/>
      <c r="C29" s="24"/>
      <c r="D29" s="11"/>
      <c r="E29" s="52"/>
      <c r="F29" s="12"/>
      <c r="G29" s="38" t="str">
        <f t="shared" si="0"/>
        <v/>
      </c>
      <c r="H29" s="12"/>
      <c r="I29" s="38" t="str">
        <f t="shared" si="1"/>
        <v/>
      </c>
      <c r="J29" s="12"/>
      <c r="K29" s="38" t="str">
        <f t="shared" si="2"/>
        <v/>
      </c>
      <c r="L29" s="12"/>
      <c r="M29" s="13" t="str">
        <f t="shared" si="3"/>
        <v/>
      </c>
      <c r="N29" s="11"/>
      <c r="O29" s="14"/>
      <c r="P29" s="12"/>
      <c r="Q29" s="38" t="str">
        <f t="shared" si="4"/>
        <v/>
      </c>
      <c r="R29" s="12"/>
      <c r="S29" s="12"/>
      <c r="T29" s="12"/>
      <c r="U29" s="38" t="str">
        <f t="shared" si="6"/>
        <v/>
      </c>
    </row>
    <row r="30" spans="2:21" x14ac:dyDescent="0.25">
      <c r="B30" s="44" t="s">
        <v>12</v>
      </c>
      <c r="C30" s="45"/>
      <c r="D30" s="48"/>
      <c r="E30" s="46">
        <f>E9+E14+E19</f>
        <v>139665.33000000002</v>
      </c>
      <c r="F30" s="46">
        <f>F9+F14+F19</f>
        <v>302144.14999999991</v>
      </c>
      <c r="G30" s="47">
        <f t="shared" si="0"/>
        <v>0.46224734121114064</v>
      </c>
      <c r="H30" s="46">
        <f>H9+H14+H19</f>
        <v>206000</v>
      </c>
      <c r="I30" s="47">
        <f t="shared" si="1"/>
        <v>0.67798703883495148</v>
      </c>
      <c r="J30" s="46">
        <f>J9+J14+J19</f>
        <v>380286.49</v>
      </c>
      <c r="K30" s="47">
        <f t="shared" si="2"/>
        <v>0.36726345445508735</v>
      </c>
      <c r="L30" s="46">
        <f>L9+L14+L19</f>
        <v>484606.73</v>
      </c>
      <c r="M30" s="47">
        <f t="shared" si="3"/>
        <v>0.28820344694758993</v>
      </c>
      <c r="N30" s="48"/>
      <c r="O30" s="46">
        <f>O9+O14+O19</f>
        <v>519951.82000000007</v>
      </c>
      <c r="P30" s="46">
        <f>P9+P14+P19</f>
        <v>331900.69999999995</v>
      </c>
      <c r="Q30" s="50">
        <f t="shared" si="4"/>
        <v>1.5665885007172331</v>
      </c>
      <c r="R30" s="46">
        <f>R9+R14+R19</f>
        <v>437000</v>
      </c>
      <c r="S30" s="50">
        <f t="shared" si="8"/>
        <v>1.1898210983981694</v>
      </c>
      <c r="T30" s="46">
        <f>T9+T14+T19</f>
        <v>1077114.5999999999</v>
      </c>
      <c r="U30" s="50">
        <f t="shared" si="6"/>
        <v>0.4827265548159872</v>
      </c>
    </row>
    <row r="31" spans="2:21" s="10" customFormat="1" x14ac:dyDescent="0.25">
      <c r="B31" s="24"/>
      <c r="C31" s="24"/>
      <c r="D31" s="11"/>
      <c r="E31" s="52"/>
      <c r="F31" s="12"/>
      <c r="G31" s="38" t="str">
        <f t="shared" si="0"/>
        <v/>
      </c>
      <c r="H31" s="12"/>
      <c r="I31" s="38" t="str">
        <f t="shared" si="1"/>
        <v/>
      </c>
      <c r="J31" s="12"/>
      <c r="K31" s="38" t="str">
        <f t="shared" si="2"/>
        <v/>
      </c>
      <c r="L31" s="12"/>
      <c r="M31" s="13" t="str">
        <f t="shared" si="3"/>
        <v/>
      </c>
      <c r="N31" s="11"/>
      <c r="O31" s="14"/>
      <c r="P31" s="12"/>
      <c r="Q31" s="38" t="str">
        <f t="shared" si="4"/>
        <v/>
      </c>
      <c r="R31" s="12"/>
      <c r="S31" s="12"/>
      <c r="T31" s="12"/>
      <c r="U31" s="37" t="str">
        <f t="shared" si="6"/>
        <v/>
      </c>
    </row>
    <row r="32" spans="2:21" x14ac:dyDescent="0.25">
      <c r="B32" s="24"/>
      <c r="C32" s="23" t="s">
        <v>13</v>
      </c>
      <c r="D32" s="49"/>
      <c r="E32" s="35">
        <f>GETPIVOTDATA("Amount",PIVOT!$A$3,"Account Category",$C32,"Months (Date)",$E$4,"Years (Date)",$E$3)</f>
        <v>451.35</v>
      </c>
      <c r="F32" s="32">
        <f>GETPIVOTDATA("Amount",PIVOT!$A$28,"Account Category",$C32,"Months (Date)",$E$4,"Years (Date)",$E$3)</f>
        <v>233.3</v>
      </c>
      <c r="G32" s="37">
        <f t="shared" si="0"/>
        <v>1.9346335190741535</v>
      </c>
      <c r="H32" s="32">
        <f>GETPIVOTDATA("Sum of "&amp;$E$4,PIVOT!$A$51,"Account Category",$C32)</f>
        <v>-5000</v>
      </c>
      <c r="I32" s="37">
        <f t="shared" si="1"/>
        <v>-9.0270000000000003E-2</v>
      </c>
      <c r="J32" s="32">
        <f>IFERROR(GETPIVOTDATA("Amount",PIVOT!$A$3,"Account Category",$C32,"Months (Date)",$E$4-1,"Years (Date)",$E$3),0)</f>
        <v>617.59</v>
      </c>
      <c r="K32" s="37">
        <f t="shared" si="2"/>
        <v>0.73082465713499245</v>
      </c>
      <c r="L32" s="32">
        <f>IFERROR(GETPIVOTDATA("Amount",PIVOT!$A$3,"Account Category",$C32,"Months (Date)",$E$4,"Years (Date)",$E$3-1),0)</f>
        <v>404.18</v>
      </c>
      <c r="M32" s="9">
        <f t="shared" si="3"/>
        <v>1.1167054282745312</v>
      </c>
      <c r="N32" s="49"/>
      <c r="O32" s="33">
        <f>CHOOSE($E$4,GETPIVOTDATA("Amount",PIVOT!$A$3,"Account Category",$C32,"Months (Date)",1,"Years (Date)",$E$3),GETPIVOTDATA("Amount",PIVOT!$A$3,"Account Category",$C32,"Months (Date)",1,"Years (Date)",$E$3)+GETPIVOTDATA("Amount",PIVOT!$A$3,"Account Category",$C32,"Months (Date)",2,"Years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(Date)",$E$3)+GETPIVOTDATA("Amount",PIVOT!$A$3,"Account Category",$C32,"Months (Date)",8,"Years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(Date)",$E$3)+GETPIVOTDATA("Amount",PIVOT!$A$3,"Account Category",$C32,"Months (Date)",8,"Years (Date)",$E$3)+GETPIVOTDATA("Amount",PIVOT!$A$3,"Account Category",$C32,"Months (Date)",9,"Years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(Date)",$E$3)+GETPIVOTDATA("Amount",PIVOT!$A$3,"Account Category",$C32,"Months (Date)",8,"Years (Date)",$E$3)+GETPIVOTDATA("Amount",PIVOT!$A$3,"Account Category",$C32,"Months (Date)",9,"Years (Date)",$E$3)+GETPIVOTDATA("Amount",PIVOT!$A$3,"Account Category",$C32,"Months (Date)",10,"Years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(Date)",$E$3)+GETPIVOTDATA("Amount",PIVOT!$A$3,"Account Category",$C32,"Months (Date)",8,"Years (Date)",$E$3)+GETPIVOTDATA("Amount",PIVOT!$A$3,"Account Category",$C32,"Months (Date)",9,"Years (Date)",$E$3)+GETPIVOTDATA("Amount",PIVOT!$A$3,"Account Category",$C32,"Months (Date)",10,"Years (Date)",$E$3)+GETPIVOTDATA("Amount",PIVOT!$A$3,"Account Category",$C32,"Months (Date)",11,"Years (Date)",$E$3),GETPIVOTDATA("Amount",PIVOT!$A$3,"Account Category",$C32,"Months (Date)",1,"Years (Date)",$E$3)+GETPIVOTDATA("Amount",PIVOT!$A$3,"Account Category",$C32,"Months (Date)",2,"Years (Date)",$E$3)+GETPIVOTDATA("Amount",PIVOT!$A$3,"Account Category",$C32,"Months (Date)",3,"Years (Date)",$E$3)+GETPIVOTDATA("Amount",PIVOT!$A$3,"Account Category",$C32,"Months (Date)",4,"Years (Date)",$E$3)+GETPIVOTDATA("Amount",PIVOT!$A$3,"Account Category",$C32,"Months (Date)",5,"Years (Date)",$E$3)+GETPIVOTDATA("Amount",PIVOT!$A$3,"Account Category",$C32,"Months (Date)",6,"Years (Date)",$E$3)+GETPIVOTDATA("Amount",PIVOT!$A$3,"Account Category",$C32,"Months (Date)",7,"Years (Date)",$E$3)+GETPIVOTDATA("Amount",PIVOT!$A$3,"Account Category",$C32,"Months (Date)",8,"Years (Date)",$E$3)+GETPIVOTDATA("Amount",PIVOT!$A$3,"Account Category",$C32,"Months (Date)",9,"Years (Date)",$E$3)+GETPIVOTDATA("Amount",PIVOT!$A$3,"Account Category",$C32,"Months (Date)",10,"Years (Date)",$E$3)+GETPIVOTDATA("Amount",PIVOT!$A$3,"Account Category",$C32,"Months (Date)",11,"Years (Date)",$E$3)+GETPIVOTDATA("Amount",PIVOT!$A$3,"Account Category",$C32,"Months (Date)",12,"Years (Date)",$E$3))</f>
        <v>1068.94</v>
      </c>
      <c r="P32" s="32">
        <f>CHOOSE($E$4,GETPIVOTDATA("Amount",PIVOT!$A$28,"Account Category",$C32,"Months (Date)",1,"Years (Date)",$E$3),GETPIVOTDATA("Amount",PIVOT!$A$28,"Account Category",$C32,"Months (Date)",1,"Years (Date)",$E$3)+GETPIVOTDATA("Amount",PIVOT!$A$28,"Account Category",$C32,"Months (Date)",2,"Years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(Date)",$E$3)+GETPIVOTDATA("Amount",PIVOT!$A$28,"Account Category",$C32,"Months (Date)",8,"Years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(Date)",$E$3)+GETPIVOTDATA("Amount",PIVOT!$A$28,"Account Category",$C32,"Months (Date)",8,"Years (Date)",$E$3)+GETPIVOTDATA("Amount",PIVOT!$A$28,"Account Category",$C32,"Months (Date)",9,"Years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(Date)",$E$3)+GETPIVOTDATA("Amount",PIVOT!$A$28,"Account Category",$C32,"Months (Date)",8,"Years (Date)",$E$3)+GETPIVOTDATA("Amount",PIVOT!$A$28,"Account Category",$C32,"Months (Date)",9,"Years (Date)",$E$3)+GETPIVOTDATA("Amount",PIVOT!$A$28,"Account Category",$C32,"Months (Date)",10,"Years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(Date)",$E$3)+GETPIVOTDATA("Amount",PIVOT!$A$28,"Account Category",$C32,"Months (Date)",8,"Years (Date)",$E$3)+GETPIVOTDATA("Amount",PIVOT!$A$28,"Account Category",$C32,"Months (Date)",9,"Years (Date)",$E$3)+GETPIVOTDATA("Amount",PIVOT!$A$28,"Account Category",$C32,"Months (Date)",10,"Years (Date)",$E$3)+GETPIVOTDATA("Amount",PIVOT!$A$28,"Account Category",$C32,"Months (Date)",11,"Years (Date)",$E$3),GETPIVOTDATA("Amount",PIVOT!$A$28,"Account Category",$C32,"Months (Date)",1,"Years (Date)",$E$3)+GETPIVOTDATA("Amount",PIVOT!$A$28,"Account Category",$C32,"Months (Date)",2,"Years (Date)",$E$3)+GETPIVOTDATA("Amount",PIVOT!$A$28,"Account Category",$C32,"Months (Date)",3,"Years (Date)",$E$3)+GETPIVOTDATA("Amount",PIVOT!$A$28,"Account Category",$C32,"Months (Date)",4,"Years (Date)",$E$3)+GETPIVOTDATA("Amount",PIVOT!$A$28,"Account Category",$C32,"Months (Date)",5,"Years (Date)",$E$3)+GETPIVOTDATA("Amount",PIVOT!$A$28,"Account Category",$C32,"Months (Date)",6,"Years (Date)",$E$3)+GETPIVOTDATA("Amount",PIVOT!$A$28,"Account Category",$C32,"Months (Date)",7,"Years (Date)",$E$3)+GETPIVOTDATA("Amount",PIVOT!$A$28,"Account Category",$C32,"Months (Date)",8,"Years (Date)",$E$3)+GETPIVOTDATA("Amount",PIVOT!$A$28,"Account Category",$C32,"Months (Date)",9,"Years (Date)",$E$3)+GETPIVOTDATA("Amount",PIVOT!$A$28,"Account Category",$C32,"Months (Date)",10,"Years (Date)",$E$3)+GETPIVOTDATA("Amount",PIVOT!$A$28,"Account Category",$C32,"Months (Date)",11,"Years (Date)",$E$3)+GETPIVOTDATA("Amount",PIVOT!$A$28,"Account Category",$C32,"Months (Date)",12,"Years (Date)",$E$3))</f>
        <v>2018.21</v>
      </c>
      <c r="Q32" s="37">
        <f t="shared" si="4"/>
        <v>0.52964755897552784</v>
      </c>
      <c r="R32" s="32">
        <f>CHOOSE($E$4,GETPIVOTDATA("Sum of 1",PIVOT!$A$51,"Account Category",$C32),GETPIVOTDATA("Sum of 1",PIVOT!$A$51,"Account Category",$C32)+GETPIVOTDATA("Sum of 2",PIVOT!$A$51,"Account Category",$C32),GETPIVOTDATA("Sum of 1",PIVOT!$A$51,"Account Category",$C32)+GETPIVOTDATA("Sum of 2",PIVOT!$A$51,"Account Category",$C32)+GETPIVOTDATA("Sum of 3",PIVOT!$A$51,"Account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Category",$C32)+GETPIVOTDATA("Sum of 8",PIVOT!$A$51,"Account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Category",$C32)+GETPIVOTDATA("Sum of 8",PIVOT!$A$51,"Account Category",$C32)+GETPIVOTDATA("Sum of 9",PIVOT!$A$51,"Account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Category",$C32)+GETPIVOTDATA("Sum of 8",PIVOT!$A$51,"Account Category",$C32)+GETPIVOTDATA("Sum of 9",PIVOT!$A$51,"Account Category",$C32)+GETPIVOTDATA("Sum of 10",PIVOT!$A$51,"Account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Category",$C32)+GETPIVOTDATA("Sum of 8",PIVOT!$A$51,"Account Category",$C32)+GETPIVOTDATA("Sum of 9",PIVOT!$A$51,"Account Category",$C32)+GETPIVOTDATA("Sum of 10",PIVOT!$A$51,"Account Category",$C32)+GETPIVOTDATA("Sum of 11",PIVOT!$A$51,"Account Category",$C32),GETPIVOTDATA("Sum of 1",PIVOT!$A$51,"Account Category",$C32)+GETPIVOTDATA("Sum of 2",PIVOT!$A$51,"Account Category",$C32)+GETPIVOTDATA("Sum of 3",PIVOT!$A$51,"Account Category",$C32)+GETPIVOTDATA("Sum of 4",PIVOT!$A$51,"Account Category",$C32)+GETPIVOTDATA("Sum of 5",PIVOT!$A$51,"Account Category",$C32)+GETPIVOTDATA("Sum of 6",PIVOT!$A$51,"Account Category",$C32)+GETPIVOTDATA("Sum of 7",PIVOT!$A$51,"Account Category",$C32)+GETPIVOTDATA("Sum of 8",PIVOT!$A$51,"Account Category",$C32)+GETPIVOTDATA("Sum of 9",PIVOT!$A$51,"Account Category",$C32)+GETPIVOTDATA("Sum of 10",PIVOT!$A$51,"Account Category",$C32)+GETPIVOTDATA("Sum of 11",PIVOT!$A$51,"Account Category",$C32)+GETPIVOTDATA("Sum of 12",PIVOT!$A$51,"Account Category",$C32))</f>
        <v>-10000</v>
      </c>
      <c r="S32" s="37">
        <f t="shared" si="8"/>
        <v>-0.106894</v>
      </c>
      <c r="T32" s="32">
        <f>CHOOSE($E$4,GETPIVOTDATA("Amount",PIVOT!$A$3,"Account Category",$C32,"Months (Date)",1,"Years (Date)",$E$3-1),GETPIVOTDATA("Amount",PIVOT!$A$3,"Account Category",$C32,"Months (Date)",1,"Years (Date)",$E$3-1)+GETPIVOTDATA("Amount",PIVOT!$A$3,"Account Category",$C32,"Months (Date)",2,"Years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(Date)",$E$3-1)+GETPIVOTDATA("Amount",PIVOT!$A$3,"Account Category",$C32,"Months (Date)",8,"Years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(Date)",$E$3-1)+GETPIVOTDATA("Amount",PIVOT!$A$3,"Account Category",$C32,"Months (Date)",8,"Years (Date)",$E$3-1)+GETPIVOTDATA("Amount",PIVOT!$A$3,"Account Category",$C32,"Months (Date)",9,"Years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(Date)",$E$3-1)+GETPIVOTDATA("Amount",PIVOT!$A$3,"Account Category",$C32,"Months (Date)",8,"Years (Date)",$E$3-1)+GETPIVOTDATA("Amount",PIVOT!$A$3,"Account Category",$C32,"Months (Date)",9,"Years (Date)",$E$3-1)+GETPIVOTDATA("Amount",PIVOT!$A$3,"Account Category",$C32,"Months (Date)",10,"Years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(Date)",$E$3-1)+GETPIVOTDATA("Amount",PIVOT!$A$3,"Account Category",$C32,"Months (Date)",8,"Years (Date)",$E$3-1)+GETPIVOTDATA("Amount",PIVOT!$A$3,"Account Category",$C32,"Months (Date)",9,"Years (Date)",$E$3-1)+GETPIVOTDATA("Amount",PIVOT!$A$3,"Account Category",$C32,"Months (Date)",10,"Years (Date)",$E$3-1)+GETPIVOTDATA("Amount",PIVOT!$A$3,"Account Category",$C32,"Months (Date)",11,"Years (Date)",$E$3-1),GETPIVOTDATA("Amount",PIVOT!$A$3,"Account Category",$C32,"Months (Date)",1,"Years (Date)",$E$3-1)+GETPIVOTDATA("Amount",PIVOT!$A$3,"Account Category",$C32,"Months (Date)",2,"Years (Date)",$E$3-1)+GETPIVOTDATA("Amount",PIVOT!$A$3,"Account Category",$C32,"Months (Date)",3,"Years (Date)",$E$3-1)+GETPIVOTDATA("Amount",PIVOT!$A$3,"Account Category",$C32,"Months (Date)",4,"Years (Date)",$E$3-1)+GETPIVOTDATA("Amount",PIVOT!$A$3,"Account Category",$C32,"Months (Date)",5,"Years (Date)",$E$3-1)+GETPIVOTDATA("Amount",PIVOT!$A$3,"Account Category",$C32,"Months (Date)",6,"Years (Date)",$E$3-1)+GETPIVOTDATA("Amount",PIVOT!$A$3,"Account Category",$C32,"Months (Date)",7,"Years (Date)",$E$3-1)+GETPIVOTDATA("Amount",PIVOT!$A$3,"Account Category",$C32,"Months (Date)",8,"Years (Date)",$E$3-1)+GETPIVOTDATA("Amount",PIVOT!$A$3,"Account Category",$C32,"Months (Date)",9,"Years (Date)",$E$3-1)+GETPIVOTDATA("Amount",PIVOT!$A$3,"Account Category",$C32,"Months (Date)",10,"Years (Date)",$E$3-1)+GETPIVOTDATA("Amount",PIVOT!$A$3,"Account Category",$C32,"Months (Date)",11,"Years (Date)",$E$3-1)+GETPIVOTDATA("Amount",PIVOT!$A$3,"Account Category",$C32,"Months (Date)",12,"Years (Date)",$E$3-1))</f>
        <v>1298.21</v>
      </c>
      <c r="U32" s="37">
        <f t="shared" si="6"/>
        <v>0.8233952904383729</v>
      </c>
    </row>
    <row r="33" spans="2:21" x14ac:dyDescent="0.25">
      <c r="B33" s="24"/>
      <c r="C33" s="23" t="s">
        <v>14</v>
      </c>
      <c r="D33" s="49"/>
      <c r="E33" s="35">
        <f>GETPIVOTDATA("Amount",PIVOT!$A$3,"Account Category",$C33,"Months (Date)",$E$4,"Years (Date)",$E$3)</f>
        <v>-4449.75</v>
      </c>
      <c r="F33" s="32">
        <f>GETPIVOTDATA("Amount",PIVOT!$A$28,"Account Category",$C33,"Months (Date)",$E$4,"Years (Date)",$E$3)</f>
        <v>-4561.49</v>
      </c>
      <c r="G33" s="37">
        <f t="shared" si="0"/>
        <v>0.97550361833523702</v>
      </c>
      <c r="H33" s="32">
        <f>GETPIVOTDATA("Sum of "&amp;$E$4,PIVOT!$A$51,"Account Category",$C33)</f>
        <v>1000</v>
      </c>
      <c r="I33" s="37">
        <f t="shared" si="1"/>
        <v>-4.4497499999999999</v>
      </c>
      <c r="J33" s="32">
        <f>IFERROR(GETPIVOTDATA("Amount",PIVOT!$A$3,"Account Category",$C33,"Months (Date)",$E$4-1,"Years (Date)",$E$3),0)</f>
        <v>-2457.12</v>
      </c>
      <c r="K33" s="37">
        <f t="shared" si="2"/>
        <v>1.8109616135964057</v>
      </c>
      <c r="L33" s="32">
        <f>IFERROR(GETPIVOTDATA("Amount",PIVOT!$A$3,"Account Category",$C33,"Months (Date)",$E$4,"Years (Date)",$E$3-1),0)</f>
        <v>-4212.4399999999996</v>
      </c>
      <c r="M33" s="9">
        <f t="shared" si="3"/>
        <v>1.0563355205059302</v>
      </c>
      <c r="N33" s="49"/>
      <c r="O33" s="33">
        <f>CHOOSE($E$4,GETPIVOTDATA("Amount",PIVOT!$A$3,"Account Category",$C33,"Months (Date)",1,"Years (Date)",$E$3),GETPIVOTDATA("Amount",PIVOT!$A$3,"Account Category",$C33,"Months (Date)",1,"Years (Date)",$E$3)+GETPIVOTDATA("Amount",PIVOT!$A$3,"Account Category",$C33,"Months (Date)",2,"Years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(Date)",$E$3)+GETPIVOTDATA("Amount",PIVOT!$A$3,"Account Category",$C33,"Months (Date)",8,"Years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(Date)",$E$3)+GETPIVOTDATA("Amount",PIVOT!$A$3,"Account Category",$C33,"Months (Date)",8,"Years (Date)",$E$3)+GETPIVOTDATA("Amount",PIVOT!$A$3,"Account Category",$C33,"Months (Date)",9,"Years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(Date)",$E$3)+GETPIVOTDATA("Amount",PIVOT!$A$3,"Account Category",$C33,"Months (Date)",8,"Years (Date)",$E$3)+GETPIVOTDATA("Amount",PIVOT!$A$3,"Account Category",$C33,"Months (Date)",9,"Years (Date)",$E$3)+GETPIVOTDATA("Amount",PIVOT!$A$3,"Account Category",$C33,"Months (Date)",10,"Years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(Date)",$E$3)+GETPIVOTDATA("Amount",PIVOT!$A$3,"Account Category",$C33,"Months (Date)",8,"Years (Date)",$E$3)+GETPIVOTDATA("Amount",PIVOT!$A$3,"Account Category",$C33,"Months (Date)",9,"Years (Date)",$E$3)+GETPIVOTDATA("Amount",PIVOT!$A$3,"Account Category",$C33,"Months (Date)",10,"Years (Date)",$E$3)+GETPIVOTDATA("Amount",PIVOT!$A$3,"Account Category",$C33,"Months (Date)",11,"Years (Date)",$E$3),GETPIVOTDATA("Amount",PIVOT!$A$3,"Account Category",$C33,"Months (Date)",1,"Years (Date)",$E$3)+GETPIVOTDATA("Amount",PIVOT!$A$3,"Account Category",$C33,"Months (Date)",2,"Years (Date)",$E$3)+GETPIVOTDATA("Amount",PIVOT!$A$3,"Account Category",$C33,"Months (Date)",3,"Years (Date)",$E$3)+GETPIVOTDATA("Amount",PIVOT!$A$3,"Account Category",$C33,"Months (Date)",4,"Years (Date)",$E$3)+GETPIVOTDATA("Amount",PIVOT!$A$3,"Account Category",$C33,"Months (Date)",5,"Years (Date)",$E$3)+GETPIVOTDATA("Amount",PIVOT!$A$3,"Account Category",$C33,"Months (Date)",6,"Years (Date)",$E$3)+GETPIVOTDATA("Amount",PIVOT!$A$3,"Account Category",$C33,"Months (Date)",7,"Years (Date)",$E$3)+GETPIVOTDATA("Amount",PIVOT!$A$3,"Account Category",$C33,"Months (Date)",8,"Years (Date)",$E$3)+GETPIVOTDATA("Amount",PIVOT!$A$3,"Account Category",$C33,"Months (Date)",9,"Years (Date)",$E$3)+GETPIVOTDATA("Amount",PIVOT!$A$3,"Account Category",$C33,"Months (Date)",10,"Years (Date)",$E$3)+GETPIVOTDATA("Amount",PIVOT!$A$3,"Account Category",$C33,"Months (Date)",11,"Years (Date)",$E$3)+GETPIVOTDATA("Amount",PIVOT!$A$3,"Account Category",$C33,"Months (Date)",12,"Years (Date)",$E$3))</f>
        <v>-6906.87</v>
      </c>
      <c r="P33" s="32">
        <f>CHOOSE($E$4,GETPIVOTDATA("Amount",PIVOT!$A$28,"Account Category",$C33,"Months (Date)",1,"Years (Date)",$E$3),GETPIVOTDATA("Amount",PIVOT!$A$28,"Account Category",$C33,"Months (Date)",1,"Years (Date)",$E$3)+GETPIVOTDATA("Amount",PIVOT!$A$28,"Account Category",$C33,"Months (Date)",2,"Years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(Date)",$E$3)+GETPIVOTDATA("Amount",PIVOT!$A$28,"Account Category",$C33,"Months (Date)",8,"Years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(Date)",$E$3)+GETPIVOTDATA("Amount",PIVOT!$A$28,"Account Category",$C33,"Months (Date)",8,"Years (Date)",$E$3)+GETPIVOTDATA("Amount",PIVOT!$A$28,"Account Category",$C33,"Months (Date)",9,"Years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(Date)",$E$3)+GETPIVOTDATA("Amount",PIVOT!$A$28,"Account Category",$C33,"Months (Date)",8,"Years (Date)",$E$3)+GETPIVOTDATA("Amount",PIVOT!$A$28,"Account Category",$C33,"Months (Date)",9,"Years (Date)",$E$3)+GETPIVOTDATA("Amount",PIVOT!$A$28,"Account Category",$C33,"Months (Date)",10,"Years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(Date)",$E$3)+GETPIVOTDATA("Amount",PIVOT!$A$28,"Account Category",$C33,"Months (Date)",8,"Years (Date)",$E$3)+GETPIVOTDATA("Amount",PIVOT!$A$28,"Account Category",$C33,"Months (Date)",9,"Years (Date)",$E$3)+GETPIVOTDATA("Amount",PIVOT!$A$28,"Account Category",$C33,"Months (Date)",10,"Years (Date)",$E$3)+GETPIVOTDATA("Amount",PIVOT!$A$28,"Account Category",$C33,"Months (Date)",11,"Years (Date)",$E$3),GETPIVOTDATA("Amount",PIVOT!$A$28,"Account Category",$C33,"Months (Date)",1,"Years (Date)",$E$3)+GETPIVOTDATA("Amount",PIVOT!$A$28,"Account Category",$C33,"Months (Date)",2,"Years (Date)",$E$3)+GETPIVOTDATA("Amount",PIVOT!$A$28,"Account Category",$C33,"Months (Date)",3,"Years (Date)",$E$3)+GETPIVOTDATA("Amount",PIVOT!$A$28,"Account Category",$C33,"Months (Date)",4,"Years (Date)",$E$3)+GETPIVOTDATA("Amount",PIVOT!$A$28,"Account Category",$C33,"Months (Date)",5,"Years (Date)",$E$3)+GETPIVOTDATA("Amount",PIVOT!$A$28,"Account Category",$C33,"Months (Date)",6,"Years (Date)",$E$3)+GETPIVOTDATA("Amount",PIVOT!$A$28,"Account Category",$C33,"Months (Date)",7,"Years (Date)",$E$3)+GETPIVOTDATA("Amount",PIVOT!$A$28,"Account Category",$C33,"Months (Date)",8,"Years (Date)",$E$3)+GETPIVOTDATA("Amount",PIVOT!$A$28,"Account Category",$C33,"Months (Date)",9,"Years (Date)",$E$3)+GETPIVOTDATA("Amount",PIVOT!$A$28,"Account Category",$C33,"Months (Date)",10,"Years (Date)",$E$3)+GETPIVOTDATA("Amount",PIVOT!$A$28,"Account Category",$C33,"Months (Date)",11,"Years (Date)",$E$3)+GETPIVOTDATA("Amount",PIVOT!$A$28,"Account Category",$C33,"Months (Date)",12,"Years (Date)",$E$3))</f>
        <v>-8511.43</v>
      </c>
      <c r="Q33" s="37">
        <f t="shared" si="4"/>
        <v>0.81148173691142378</v>
      </c>
      <c r="R33" s="32">
        <f>CHOOSE($E$4,GETPIVOTDATA("Sum of 1",PIVOT!$A$51,"Account Category",$C33),GETPIVOTDATA("Sum of 1",PIVOT!$A$51,"Account Category",$C33)+GETPIVOTDATA("Sum of 2",PIVOT!$A$51,"Account Category",$C33),GETPIVOTDATA("Sum of 1",PIVOT!$A$51,"Account Category",$C33)+GETPIVOTDATA("Sum of 2",PIVOT!$A$51,"Account Category",$C33)+GETPIVOTDATA("Sum of 3",PIVOT!$A$51,"Account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Category",$C33)+GETPIVOTDATA("Sum of 8",PIVOT!$A$51,"Account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Category",$C33)+GETPIVOTDATA("Sum of 8",PIVOT!$A$51,"Account Category",$C33)+GETPIVOTDATA("Sum of 9",PIVOT!$A$51,"Account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Category",$C33)+GETPIVOTDATA("Sum of 8",PIVOT!$A$51,"Account Category",$C33)+GETPIVOTDATA("Sum of 9",PIVOT!$A$51,"Account Category",$C33)+GETPIVOTDATA("Sum of 10",PIVOT!$A$51,"Account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Category",$C33)+GETPIVOTDATA("Sum of 8",PIVOT!$A$51,"Account Category",$C33)+GETPIVOTDATA("Sum of 9",PIVOT!$A$51,"Account Category",$C33)+GETPIVOTDATA("Sum of 10",PIVOT!$A$51,"Account Category",$C33)+GETPIVOTDATA("Sum of 11",PIVOT!$A$51,"Account Category",$C33),GETPIVOTDATA("Sum of 1",PIVOT!$A$51,"Account Category",$C33)+GETPIVOTDATA("Sum of 2",PIVOT!$A$51,"Account Category",$C33)+GETPIVOTDATA("Sum of 3",PIVOT!$A$51,"Account Category",$C33)+GETPIVOTDATA("Sum of 4",PIVOT!$A$51,"Account Category",$C33)+GETPIVOTDATA("Sum of 5",PIVOT!$A$51,"Account Category",$C33)+GETPIVOTDATA("Sum of 6",PIVOT!$A$51,"Account Category",$C33)+GETPIVOTDATA("Sum of 7",PIVOT!$A$51,"Account Category",$C33)+GETPIVOTDATA("Sum of 8",PIVOT!$A$51,"Account Category",$C33)+GETPIVOTDATA("Sum of 9",PIVOT!$A$51,"Account Category",$C33)+GETPIVOTDATA("Sum of 10",PIVOT!$A$51,"Account Category",$C33)+GETPIVOTDATA("Sum of 11",PIVOT!$A$51,"Account Category",$C33)+GETPIVOTDATA("Sum of 12",PIVOT!$A$51,"Account Category",$C33))</f>
        <v>2000</v>
      </c>
      <c r="S33" s="37">
        <f t="shared" si="8"/>
        <v>-3.4534349999999998</v>
      </c>
      <c r="T33" s="32">
        <f>CHOOSE($E$4,GETPIVOTDATA("Amount",PIVOT!$A$3,"Account Category",$C33,"Months (Date)",1,"Years (Date)",$E$3-1),GETPIVOTDATA("Amount",PIVOT!$A$3,"Account Category",$C33,"Months (Date)",1,"Years (Date)",$E$3-1)+GETPIVOTDATA("Amount",PIVOT!$A$3,"Account Category",$C33,"Months (Date)",2,"Years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(Date)",$E$3-1)+GETPIVOTDATA("Amount",PIVOT!$A$3,"Account Category",$C33,"Months (Date)",8,"Years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(Date)",$E$3-1)+GETPIVOTDATA("Amount",PIVOT!$A$3,"Account Category",$C33,"Months (Date)",8,"Years (Date)",$E$3-1)+GETPIVOTDATA("Amount",PIVOT!$A$3,"Account Category",$C33,"Months (Date)",9,"Years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(Date)",$E$3-1)+GETPIVOTDATA("Amount",PIVOT!$A$3,"Account Category",$C33,"Months (Date)",8,"Years (Date)",$E$3-1)+GETPIVOTDATA("Amount",PIVOT!$A$3,"Account Category",$C33,"Months (Date)",9,"Years (Date)",$E$3-1)+GETPIVOTDATA("Amount",PIVOT!$A$3,"Account Category",$C33,"Months (Date)",10,"Years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(Date)",$E$3-1)+GETPIVOTDATA("Amount",PIVOT!$A$3,"Account Category",$C33,"Months (Date)",8,"Years (Date)",$E$3-1)+GETPIVOTDATA("Amount",PIVOT!$A$3,"Account Category",$C33,"Months (Date)",9,"Years (Date)",$E$3-1)+GETPIVOTDATA("Amount",PIVOT!$A$3,"Account Category",$C33,"Months (Date)",10,"Years (Date)",$E$3-1)+GETPIVOTDATA("Amount",PIVOT!$A$3,"Account Category",$C33,"Months (Date)",11,"Years (Date)",$E$3-1),GETPIVOTDATA("Amount",PIVOT!$A$3,"Account Category",$C33,"Months (Date)",1,"Years (Date)",$E$3-1)+GETPIVOTDATA("Amount",PIVOT!$A$3,"Account Category",$C33,"Months (Date)",2,"Years (Date)",$E$3-1)+GETPIVOTDATA("Amount",PIVOT!$A$3,"Account Category",$C33,"Months (Date)",3,"Years (Date)",$E$3-1)+GETPIVOTDATA("Amount",PIVOT!$A$3,"Account Category",$C33,"Months (Date)",4,"Years (Date)",$E$3-1)+GETPIVOTDATA("Amount",PIVOT!$A$3,"Account Category",$C33,"Months (Date)",5,"Years (Date)",$E$3-1)+GETPIVOTDATA("Amount",PIVOT!$A$3,"Account Category",$C33,"Months (Date)",6,"Years (Date)",$E$3-1)+GETPIVOTDATA("Amount",PIVOT!$A$3,"Account Category",$C33,"Months (Date)",7,"Years (Date)",$E$3-1)+GETPIVOTDATA("Amount",PIVOT!$A$3,"Account Category",$C33,"Months (Date)",8,"Years (Date)",$E$3-1)+GETPIVOTDATA("Amount",PIVOT!$A$3,"Account Category",$C33,"Months (Date)",9,"Years (Date)",$E$3-1)+GETPIVOTDATA("Amount",PIVOT!$A$3,"Account Category",$C33,"Months (Date)",10,"Years (Date)",$E$3-1)+GETPIVOTDATA("Amount",PIVOT!$A$3,"Account Category",$C33,"Months (Date)",11,"Years (Date)",$E$3-1)+GETPIVOTDATA("Amount",PIVOT!$A$3,"Account Category",$C33,"Months (Date)",12,"Years (Date)",$E$3-1))</f>
        <v>-6361.0499999999993</v>
      </c>
      <c r="U33" s="37">
        <f t="shared" si="6"/>
        <v>1.0858065885349117</v>
      </c>
    </row>
    <row r="34" spans="2:21" s="10" customFormat="1" x14ac:dyDescent="0.25">
      <c r="B34" s="24"/>
      <c r="C34" s="24"/>
      <c r="D34" s="11"/>
      <c r="E34" s="52"/>
      <c r="F34" s="12"/>
      <c r="G34" s="38" t="str">
        <f t="shared" si="0"/>
        <v/>
      </c>
      <c r="H34" s="12"/>
      <c r="I34" s="38" t="str">
        <f t="shared" si="1"/>
        <v/>
      </c>
      <c r="J34" s="12"/>
      <c r="K34" s="38" t="str">
        <f t="shared" si="2"/>
        <v/>
      </c>
      <c r="L34" s="12"/>
      <c r="M34" s="13" t="str">
        <f t="shared" si="3"/>
        <v/>
      </c>
      <c r="N34" s="11"/>
      <c r="O34" s="14"/>
      <c r="P34" s="12"/>
      <c r="Q34" s="38" t="str">
        <f t="shared" si="4"/>
        <v/>
      </c>
      <c r="R34" s="12"/>
      <c r="S34" s="12"/>
      <c r="T34" s="12"/>
      <c r="U34" s="38" t="str">
        <f t="shared" si="6"/>
        <v/>
      </c>
    </row>
    <row r="35" spans="2:21" x14ac:dyDescent="0.25">
      <c r="B35" s="44" t="s">
        <v>15</v>
      </c>
      <c r="C35" s="45"/>
      <c r="D35" s="48"/>
      <c r="E35" s="46">
        <f>E30+E32+E33</f>
        <v>135666.93000000002</v>
      </c>
      <c r="F35" s="46">
        <f>F30+F32+F33</f>
        <v>297815.9599999999</v>
      </c>
      <c r="G35" s="47">
        <f>IFERROR(E35/F35,"")</f>
        <v>0.45553948821278772</v>
      </c>
      <c r="H35" s="46">
        <f>H30+H32+H33</f>
        <v>202000</v>
      </c>
      <c r="I35" s="47">
        <f t="shared" si="1"/>
        <v>0.6716184653465348</v>
      </c>
      <c r="J35" s="46">
        <f>J30+J32+J33</f>
        <v>378446.96</v>
      </c>
      <c r="K35" s="47">
        <f t="shared" si="2"/>
        <v>0.35848333938261789</v>
      </c>
      <c r="L35" s="46">
        <f>L30+L32+L33</f>
        <v>480798.47</v>
      </c>
      <c r="M35" s="47">
        <f t="shared" si="3"/>
        <v>0.28217005349455465</v>
      </c>
      <c r="N35" s="48"/>
      <c r="O35" s="46">
        <f>O30+O32+O33</f>
        <v>514113.89000000007</v>
      </c>
      <c r="P35" s="46">
        <f>P30+P32+P33</f>
        <v>325407.48</v>
      </c>
      <c r="Q35" s="50">
        <f>IFERROR(O35/P35,"")</f>
        <v>1.5799080279285531</v>
      </c>
      <c r="R35" s="46">
        <f>R30+R32+R33</f>
        <v>429000</v>
      </c>
      <c r="S35" s="50">
        <f t="shared" si="8"/>
        <v>1.1984006759906762</v>
      </c>
      <c r="T35" s="46">
        <f>T30+T32+T33</f>
        <v>1072051.7599999998</v>
      </c>
      <c r="U35" s="50">
        <f t="shared" si="6"/>
        <v>0.47956069770362597</v>
      </c>
    </row>
    <row r="36" spans="2:21" s="10" customFormat="1" x14ac:dyDescent="0.25">
      <c r="B36" s="24"/>
      <c r="C36" s="24"/>
      <c r="D36" s="11"/>
      <c r="E36" s="52"/>
      <c r="F36" s="12"/>
      <c r="G36" s="38" t="str">
        <f t="shared" si="0"/>
        <v/>
      </c>
      <c r="H36" s="12"/>
      <c r="I36" s="38" t="str">
        <f t="shared" si="1"/>
        <v/>
      </c>
      <c r="J36" s="12"/>
      <c r="K36" s="38" t="str">
        <f t="shared" si="2"/>
        <v/>
      </c>
      <c r="L36" s="12"/>
      <c r="M36" s="13" t="str">
        <f t="shared" si="3"/>
        <v/>
      </c>
      <c r="N36" s="11"/>
      <c r="O36" s="14"/>
      <c r="P36" s="12"/>
      <c r="Q36" s="38" t="str">
        <f t="shared" si="4"/>
        <v/>
      </c>
      <c r="R36" s="12"/>
      <c r="S36" s="12"/>
      <c r="T36" s="12"/>
      <c r="U36" s="38" t="str">
        <f t="shared" si="6"/>
        <v/>
      </c>
    </row>
    <row r="37" spans="2:21" x14ac:dyDescent="0.25">
      <c r="B37" s="24"/>
      <c r="C37" s="23" t="s">
        <v>16</v>
      </c>
      <c r="D37" s="49"/>
      <c r="E37" s="35">
        <f>GETPIVOTDATA("Amount",PIVOT!$A$3,"Account Category",$C37,"Months (Date)",$E$4,"Years (Date)",$E$3)</f>
        <v>-2175.9</v>
      </c>
      <c r="F37" s="32">
        <f>GETPIVOTDATA("Amount",PIVOT!$A$28,"Account Category",$C37,"Months (Date)",$E$4,"Years (Date)",$E$3)</f>
        <v>-3839.68</v>
      </c>
      <c r="G37" s="37">
        <f t="shared" si="0"/>
        <v>0.56668784898741564</v>
      </c>
      <c r="H37" s="32">
        <f>GETPIVOTDATA("Sum of "&amp;$E$4,PIVOT!$A$51,"Account Category",$C37)</f>
        <v>-4000</v>
      </c>
      <c r="I37" s="37">
        <f t="shared" si="1"/>
        <v>0.54397499999999999</v>
      </c>
      <c r="J37" s="32">
        <f>IFERROR(GETPIVOTDATA("Amount",PIVOT!$A$3,"Account Category",$C37,"Months (Date)",$E$4-1,"Years (Date)",$E$3),0)</f>
        <v>-2018.96</v>
      </c>
      <c r="K37" s="37">
        <f t="shared" si="2"/>
        <v>1.0777330903039188</v>
      </c>
      <c r="L37" s="32">
        <f>IFERROR(GETPIVOTDATA("Amount",PIVOT!$A$3,"Account Category",$C37,"Months (Date)",$E$4,"Years (Date)",$E$3-1),0)</f>
        <v>-4732.2</v>
      </c>
      <c r="M37" s="9">
        <f t="shared" si="3"/>
        <v>0.45980727779890962</v>
      </c>
      <c r="N37" s="49"/>
      <c r="O37" s="33">
        <f>CHOOSE($E$4,GETPIVOTDATA("Amount",PIVOT!$A$3,"Account Category",$C37,"Months (Date)",1,"Years (Date)",$E$3),GETPIVOTDATA("Amount",PIVOT!$A$3,"Account Category",$C37,"Months (Date)",1,"Years (Date)",$E$3)+GETPIVOTDATA("Amount",PIVOT!$A$3,"Account Category",$C37,"Months (Date)",2,"Years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(Date)",$E$3)+GETPIVOTDATA("Amount",PIVOT!$A$3,"Account Category",$C37,"Months (Date)",8,"Years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(Date)",$E$3)+GETPIVOTDATA("Amount",PIVOT!$A$3,"Account Category",$C37,"Months (Date)",8,"Years (Date)",$E$3)+GETPIVOTDATA("Amount",PIVOT!$A$3,"Account Category",$C37,"Months (Date)",9,"Years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(Date)",$E$3)+GETPIVOTDATA("Amount",PIVOT!$A$3,"Account Category",$C37,"Months (Date)",8,"Years (Date)",$E$3)+GETPIVOTDATA("Amount",PIVOT!$A$3,"Account Category",$C37,"Months (Date)",9,"Years (Date)",$E$3)+GETPIVOTDATA("Amount",PIVOT!$A$3,"Account Category",$C37,"Months (Date)",10,"Years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(Date)",$E$3)+GETPIVOTDATA("Amount",PIVOT!$A$3,"Account Category",$C37,"Months (Date)",8,"Years (Date)",$E$3)+GETPIVOTDATA("Amount",PIVOT!$A$3,"Account Category",$C37,"Months (Date)",9,"Years (Date)",$E$3)+GETPIVOTDATA("Amount",PIVOT!$A$3,"Account Category",$C37,"Months (Date)",10,"Years (Date)",$E$3)+GETPIVOTDATA("Amount",PIVOT!$A$3,"Account Category",$C37,"Months (Date)",11,"Years (Date)",$E$3),GETPIVOTDATA("Amount",PIVOT!$A$3,"Account Category",$C37,"Months (Date)",1,"Years (Date)",$E$3)+GETPIVOTDATA("Amount",PIVOT!$A$3,"Account Category",$C37,"Months (Date)",2,"Years (Date)",$E$3)+GETPIVOTDATA("Amount",PIVOT!$A$3,"Account Category",$C37,"Months (Date)",3,"Years (Date)",$E$3)+GETPIVOTDATA("Amount",PIVOT!$A$3,"Account Category",$C37,"Months (Date)",4,"Years (Date)",$E$3)+GETPIVOTDATA("Amount",PIVOT!$A$3,"Account Category",$C37,"Months (Date)",5,"Years (Date)",$E$3)+GETPIVOTDATA("Amount",PIVOT!$A$3,"Account Category",$C37,"Months (Date)",6,"Years (Date)",$E$3)+GETPIVOTDATA("Amount",PIVOT!$A$3,"Account Category",$C37,"Months (Date)",7,"Years (Date)",$E$3)+GETPIVOTDATA("Amount",PIVOT!$A$3,"Account Category",$C37,"Months (Date)",8,"Years (Date)",$E$3)+GETPIVOTDATA("Amount",PIVOT!$A$3,"Account Category",$C37,"Months (Date)",9,"Years (Date)",$E$3)+GETPIVOTDATA("Amount",PIVOT!$A$3,"Account Category",$C37,"Months (Date)",10,"Years (Date)",$E$3)+GETPIVOTDATA("Amount",PIVOT!$A$3,"Account Category",$C37,"Months (Date)",11,"Years (Date)",$E$3)+GETPIVOTDATA("Amount",PIVOT!$A$3,"Account Category",$C37,"Months (Date)",12,"Years (Date)",$E$3))</f>
        <v>-4194.8600000000006</v>
      </c>
      <c r="P37" s="32">
        <f>CHOOSE($E$4,GETPIVOTDATA("Amount",PIVOT!$A$28,"Account Category",$C37,"Months (Date)",1,"Years (Date)",$E$3),GETPIVOTDATA("Amount",PIVOT!$A$28,"Account Category",$C37,"Months (Date)",1,"Years (Date)",$E$3)+GETPIVOTDATA("Amount",PIVOT!$A$28,"Account Category",$C37,"Months (Date)",2,"Years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(Date)",$E$3)+GETPIVOTDATA("Amount",PIVOT!$A$28,"Account Category",$C37,"Months (Date)",8,"Years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(Date)",$E$3)+GETPIVOTDATA("Amount",PIVOT!$A$28,"Account Category",$C37,"Months (Date)",8,"Years (Date)",$E$3)+GETPIVOTDATA("Amount",PIVOT!$A$28,"Account Category",$C37,"Months (Date)",9,"Years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(Date)",$E$3)+GETPIVOTDATA("Amount",PIVOT!$A$28,"Account Category",$C37,"Months (Date)",8,"Years (Date)",$E$3)+GETPIVOTDATA("Amount",PIVOT!$A$28,"Account Category",$C37,"Months (Date)",9,"Years (Date)",$E$3)+GETPIVOTDATA("Amount",PIVOT!$A$28,"Account Category",$C37,"Months (Date)",10,"Years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(Date)",$E$3)+GETPIVOTDATA("Amount",PIVOT!$A$28,"Account Category",$C37,"Months (Date)",8,"Years (Date)",$E$3)+GETPIVOTDATA("Amount",PIVOT!$A$28,"Account Category",$C37,"Months (Date)",9,"Years (Date)",$E$3)+GETPIVOTDATA("Amount",PIVOT!$A$28,"Account Category",$C37,"Months (Date)",10,"Years (Date)",$E$3)+GETPIVOTDATA("Amount",PIVOT!$A$28,"Account Category",$C37,"Months (Date)",11,"Years (Date)",$E$3),GETPIVOTDATA("Amount",PIVOT!$A$28,"Account Category",$C37,"Months (Date)",1,"Years (Date)",$E$3)+GETPIVOTDATA("Amount",PIVOT!$A$28,"Account Category",$C37,"Months (Date)",2,"Years (Date)",$E$3)+GETPIVOTDATA("Amount",PIVOT!$A$28,"Account Category",$C37,"Months (Date)",3,"Years (Date)",$E$3)+GETPIVOTDATA("Amount",PIVOT!$A$28,"Account Category",$C37,"Months (Date)",4,"Years (Date)",$E$3)+GETPIVOTDATA("Amount",PIVOT!$A$28,"Account Category",$C37,"Months (Date)",5,"Years (Date)",$E$3)+GETPIVOTDATA("Amount",PIVOT!$A$28,"Account Category",$C37,"Months (Date)",6,"Years (Date)",$E$3)+GETPIVOTDATA("Amount",PIVOT!$A$28,"Account Category",$C37,"Months (Date)",7,"Years (Date)",$E$3)+GETPIVOTDATA("Amount",PIVOT!$A$28,"Account Category",$C37,"Months (Date)",8,"Years (Date)",$E$3)+GETPIVOTDATA("Amount",PIVOT!$A$28,"Account Category",$C37,"Months (Date)",9,"Years (Date)",$E$3)+GETPIVOTDATA("Amount",PIVOT!$A$28,"Account Category",$C37,"Months (Date)",10,"Years (Date)",$E$3)+GETPIVOTDATA("Amount",PIVOT!$A$28,"Account Category",$C37,"Months (Date)",11,"Years (Date)",$E$3)+GETPIVOTDATA("Amount",PIVOT!$A$28,"Account Category",$C37,"Months (Date)",12,"Years (Date)",$E$3))</f>
        <v>-7788.12</v>
      </c>
      <c r="Q37" s="37">
        <f t="shared" si="4"/>
        <v>0.53862292825482927</v>
      </c>
      <c r="R37" s="32">
        <f>CHOOSE($E$4,GETPIVOTDATA("Sum of 1",PIVOT!$A$51,"Account Category",$C37),GETPIVOTDATA("Sum of 1",PIVOT!$A$51,"Account Category",$C37)+GETPIVOTDATA("Sum of 2",PIVOT!$A$51,"Account Category",$C37),GETPIVOTDATA("Sum of 1",PIVOT!$A$51,"Account Category",$C37)+GETPIVOTDATA("Sum of 2",PIVOT!$A$51,"Account Category",$C37)+GETPIVOTDATA("Sum of 3",PIVOT!$A$51,"Account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Category",$C37)+GETPIVOTDATA("Sum of 8",PIVOT!$A$51,"Account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Category",$C37)+GETPIVOTDATA("Sum of 8",PIVOT!$A$51,"Account Category",$C37)+GETPIVOTDATA("Sum of 9",PIVOT!$A$51,"Account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Category",$C37)+GETPIVOTDATA("Sum of 8",PIVOT!$A$51,"Account Category",$C37)+GETPIVOTDATA("Sum of 9",PIVOT!$A$51,"Account Category",$C37)+GETPIVOTDATA("Sum of 10",PIVOT!$A$51,"Account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Category",$C37)+GETPIVOTDATA("Sum of 8",PIVOT!$A$51,"Account Category",$C37)+GETPIVOTDATA("Sum of 9",PIVOT!$A$51,"Account Category",$C37)+GETPIVOTDATA("Sum of 10",PIVOT!$A$51,"Account Category",$C37)+GETPIVOTDATA("Sum of 11",PIVOT!$A$51,"Account Category",$C37),GETPIVOTDATA("Sum of 1",PIVOT!$A$51,"Account Category",$C37)+GETPIVOTDATA("Sum of 2",PIVOT!$A$51,"Account Category",$C37)+GETPIVOTDATA("Sum of 3",PIVOT!$A$51,"Account Category",$C37)+GETPIVOTDATA("Sum of 4",PIVOT!$A$51,"Account Category",$C37)+GETPIVOTDATA("Sum of 5",PIVOT!$A$51,"Account Category",$C37)+GETPIVOTDATA("Sum of 6",PIVOT!$A$51,"Account Category",$C37)+GETPIVOTDATA("Sum of 7",PIVOT!$A$51,"Account Category",$C37)+GETPIVOTDATA("Sum of 8",PIVOT!$A$51,"Account Category",$C37)+GETPIVOTDATA("Sum of 9",PIVOT!$A$51,"Account Category",$C37)+GETPIVOTDATA("Sum of 10",PIVOT!$A$51,"Account Category",$C37)+GETPIVOTDATA("Sum of 11",PIVOT!$A$51,"Account Category",$C37)+GETPIVOTDATA("Sum of 12",PIVOT!$A$51,"Account Category",$C37))</f>
        <v>-8000</v>
      </c>
      <c r="S37" s="37">
        <f t="shared" si="8"/>
        <v>0.52435750000000003</v>
      </c>
      <c r="T37" s="32">
        <f>CHOOSE($E$4,GETPIVOTDATA("Amount",PIVOT!$A$3,"Account Category",$C37,"Months (Date)",1,"Years (Date)",$E$3-1),GETPIVOTDATA("Amount",PIVOT!$A$3,"Account Category",$C37,"Months (Date)",1,"Years (Date)",$E$3-1)+GETPIVOTDATA("Amount",PIVOT!$A$3,"Account Category",$C37,"Months (Date)",2,"Years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(Date)",$E$3-1)+GETPIVOTDATA("Amount",PIVOT!$A$3,"Account Category",$C37,"Months (Date)",8,"Years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(Date)",$E$3-1)+GETPIVOTDATA("Amount",PIVOT!$A$3,"Account Category",$C37,"Months (Date)",8,"Years (Date)",$E$3-1)+GETPIVOTDATA("Amount",PIVOT!$A$3,"Account Category",$C37,"Months (Date)",9,"Years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(Date)",$E$3-1)+GETPIVOTDATA("Amount",PIVOT!$A$3,"Account Category",$C37,"Months (Date)",8,"Years (Date)",$E$3-1)+GETPIVOTDATA("Amount",PIVOT!$A$3,"Account Category",$C37,"Months (Date)",9,"Years (Date)",$E$3-1)+GETPIVOTDATA("Amount",PIVOT!$A$3,"Account Category",$C37,"Months (Date)",10,"Years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(Date)",$E$3-1)+GETPIVOTDATA("Amount",PIVOT!$A$3,"Account Category",$C37,"Months (Date)",8,"Years (Date)",$E$3-1)+GETPIVOTDATA("Amount",PIVOT!$A$3,"Account Category",$C37,"Months (Date)",9,"Years (Date)",$E$3-1)+GETPIVOTDATA("Amount",PIVOT!$A$3,"Account Category",$C37,"Months (Date)",10,"Years (Date)",$E$3-1)+GETPIVOTDATA("Amount",PIVOT!$A$3,"Account Category",$C37,"Months (Date)",11,"Years (Date)",$E$3-1),GETPIVOTDATA("Amount",PIVOT!$A$3,"Account Category",$C37,"Months (Date)",1,"Years (Date)",$E$3-1)+GETPIVOTDATA("Amount",PIVOT!$A$3,"Account Category",$C37,"Months (Date)",2,"Years (Date)",$E$3-1)+GETPIVOTDATA("Amount",PIVOT!$A$3,"Account Category",$C37,"Months (Date)",3,"Years (Date)",$E$3-1)+GETPIVOTDATA("Amount",PIVOT!$A$3,"Account Category",$C37,"Months (Date)",4,"Years (Date)",$E$3-1)+GETPIVOTDATA("Amount",PIVOT!$A$3,"Account Category",$C37,"Months (Date)",5,"Years (Date)",$E$3-1)+GETPIVOTDATA("Amount",PIVOT!$A$3,"Account Category",$C37,"Months (Date)",6,"Years (Date)",$E$3-1)+GETPIVOTDATA("Amount",PIVOT!$A$3,"Account Category",$C37,"Months (Date)",7,"Years (Date)",$E$3-1)+GETPIVOTDATA("Amount",PIVOT!$A$3,"Account Category",$C37,"Months (Date)",8,"Years (Date)",$E$3-1)+GETPIVOTDATA("Amount",PIVOT!$A$3,"Account Category",$C37,"Months (Date)",9,"Years (Date)",$E$3-1)+GETPIVOTDATA("Amount",PIVOT!$A$3,"Account Category",$C37,"Months (Date)",10,"Years (Date)",$E$3-1)+GETPIVOTDATA("Amount",PIVOT!$A$3,"Account Category",$C37,"Months (Date)",11,"Years (Date)",$E$3-1)+GETPIVOTDATA("Amount",PIVOT!$A$3,"Account Category",$C37,"Months (Date)",12,"Years (Date)",$E$3-1))</f>
        <v>-9052.2999999999993</v>
      </c>
      <c r="U37" s="37">
        <f t="shared" si="6"/>
        <v>0.46340267114435013</v>
      </c>
    </row>
    <row r="38" spans="2:21" s="10" customFormat="1" x14ac:dyDescent="0.25">
      <c r="B38" s="24"/>
      <c r="C38" s="24"/>
      <c r="D38" s="11"/>
      <c r="E38" s="52"/>
      <c r="F38" s="12"/>
      <c r="G38" s="38" t="str">
        <f t="shared" si="0"/>
        <v/>
      </c>
      <c r="H38" s="12"/>
      <c r="I38" s="38" t="str">
        <f t="shared" si="1"/>
        <v/>
      </c>
      <c r="J38" s="12"/>
      <c r="K38" s="38" t="str">
        <f t="shared" si="2"/>
        <v/>
      </c>
      <c r="L38" s="12"/>
      <c r="M38" s="13" t="str">
        <f t="shared" si="3"/>
        <v/>
      </c>
      <c r="N38" s="11"/>
      <c r="O38" s="14"/>
      <c r="P38" s="12"/>
      <c r="Q38" s="38" t="str">
        <f t="shared" si="4"/>
        <v/>
      </c>
      <c r="R38" s="12"/>
      <c r="S38" s="12"/>
      <c r="T38" s="12"/>
      <c r="U38" s="38" t="str">
        <f t="shared" si="6"/>
        <v/>
      </c>
    </row>
    <row r="39" spans="2:21" x14ac:dyDescent="0.25">
      <c r="B39" s="44" t="s">
        <v>17</v>
      </c>
      <c r="C39" s="45"/>
      <c r="D39" s="48"/>
      <c r="E39" s="46">
        <f>E35+E37</f>
        <v>133491.03000000003</v>
      </c>
      <c r="F39" s="46">
        <f>F35+F37</f>
        <v>293976.27999999991</v>
      </c>
      <c r="G39" s="47">
        <f t="shared" si="0"/>
        <v>0.45408775837288662</v>
      </c>
      <c r="H39" s="46">
        <f>H35+H37</f>
        <v>198000</v>
      </c>
      <c r="I39" s="47">
        <f t="shared" si="1"/>
        <v>0.67419712121212139</v>
      </c>
      <c r="J39" s="46">
        <f>J35+J37</f>
        <v>376428</v>
      </c>
      <c r="K39" s="47">
        <f>IFERROR(E39/J39,"")</f>
        <v>0.3546256654659059</v>
      </c>
      <c r="L39" s="46">
        <f>L35+L37</f>
        <v>476066.26999999996</v>
      </c>
      <c r="M39" s="47">
        <f t="shared" si="3"/>
        <v>0.28040430169522418</v>
      </c>
      <c r="N39" s="48"/>
      <c r="O39" s="46">
        <f>O35+O37</f>
        <v>509919.03000000009</v>
      </c>
      <c r="P39" s="46">
        <f>P35+P37</f>
        <v>317619.36</v>
      </c>
      <c r="Q39" s="50">
        <f t="shared" si="4"/>
        <v>1.6054406444241942</v>
      </c>
      <c r="R39" s="46">
        <f>R35+R37</f>
        <v>421000</v>
      </c>
      <c r="S39" s="50">
        <f t="shared" si="8"/>
        <v>1.2112090973871736</v>
      </c>
      <c r="T39" s="46">
        <f>T35+T37</f>
        <v>1062999.4599999997</v>
      </c>
      <c r="U39" s="50">
        <f t="shared" si="6"/>
        <v>0.47969829636602096</v>
      </c>
    </row>
  </sheetData>
  <mergeCells count="2">
    <mergeCell ref="O5:U5"/>
    <mergeCell ref="E5:M5"/>
  </mergeCells>
  <dataValidations count="2">
    <dataValidation type="list" allowBlank="1" showInputMessage="1" showErrorMessage="1" sqref="E3" xr:uid="{D2C93D4C-4437-4092-824D-6555EFF7DE46}">
      <formula1>"2023,2024"</formula1>
    </dataValidation>
    <dataValidation type="list" allowBlank="1" showInputMessage="1" showErrorMessage="1" sqref="E4" xr:uid="{F12C87BE-C13E-4494-B6F3-BAA4B936309D}">
      <formula1>"1,2,3,4,5,6,7,8,9,10,11,12"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BDF0-4777-4A4B-9317-195CA28F3A40}">
  <sheetPr>
    <tabColor rgb="FF002060"/>
  </sheetPr>
  <dimension ref="B2:R35"/>
  <sheetViews>
    <sheetView showGridLines="0" workbookViewId="0">
      <selection activeCell="C27" sqref="C27"/>
    </sheetView>
  </sheetViews>
  <sheetFormatPr defaultRowHeight="15" x14ac:dyDescent="0.25"/>
  <cols>
    <col min="1" max="1" width="1.7109375" customWidth="1"/>
    <col min="2" max="2" width="25.7109375" bestFit="1" customWidth="1"/>
    <col min="3" max="6" width="12" bestFit="1" customWidth="1"/>
    <col min="7" max="7" width="11" bestFit="1" customWidth="1"/>
    <col min="8" max="14" width="12" bestFit="1" customWidth="1"/>
    <col min="15" max="15" width="1.7109375" customWidth="1"/>
    <col min="16" max="16" width="24.5703125" style="26" customWidth="1"/>
    <col min="17" max="18" width="24.5703125" customWidth="1"/>
  </cols>
  <sheetData>
    <row r="2" spans="2:18" x14ac:dyDescent="0.25">
      <c r="B2" s="25">
        <v>2024</v>
      </c>
      <c r="C2" s="7" t="s">
        <v>114</v>
      </c>
      <c r="D2" s="7" t="s">
        <v>115</v>
      </c>
      <c r="E2" s="7" t="s">
        <v>116</v>
      </c>
      <c r="F2" s="7" t="s">
        <v>117</v>
      </c>
      <c r="G2" s="7" t="s">
        <v>118</v>
      </c>
      <c r="H2" s="7" t="s">
        <v>119</v>
      </c>
      <c r="I2" s="7" t="s">
        <v>120</v>
      </c>
      <c r="J2" s="7" t="s">
        <v>121</v>
      </c>
      <c r="K2" s="7" t="s">
        <v>122</v>
      </c>
      <c r="L2" s="7" t="s">
        <v>123</v>
      </c>
      <c r="M2" s="7" t="s">
        <v>124</v>
      </c>
      <c r="N2" s="7" t="s">
        <v>125</v>
      </c>
      <c r="P2" s="27" t="s">
        <v>126</v>
      </c>
      <c r="Q2" s="27"/>
      <c r="R2" s="27"/>
    </row>
    <row r="3" spans="2:18" ht="5.0999999999999996" customHeight="1" x14ac:dyDescent="0.25">
      <c r="B3" s="34" t="s">
        <v>29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J3" s="34">
        <v>8</v>
      </c>
      <c r="K3" s="34">
        <v>9</v>
      </c>
      <c r="L3" s="34">
        <v>10</v>
      </c>
      <c r="M3" s="34">
        <v>11</v>
      </c>
      <c r="N3" s="34">
        <v>12</v>
      </c>
      <c r="P3" s="28"/>
      <c r="Q3" s="26"/>
      <c r="R3" s="26"/>
    </row>
    <row r="4" spans="2:18" x14ac:dyDescent="0.25">
      <c r="B4" s="23" t="s">
        <v>18</v>
      </c>
      <c r="C4" s="30">
        <v>110000</v>
      </c>
      <c r="D4" s="30">
        <v>300000</v>
      </c>
      <c r="E4" s="30">
        <v>40000</v>
      </c>
      <c r="F4" s="30">
        <v>280000</v>
      </c>
      <c r="G4" s="30">
        <v>140000</v>
      </c>
      <c r="H4" s="30">
        <v>290000</v>
      </c>
      <c r="I4" s="30">
        <v>270000</v>
      </c>
      <c r="J4" s="30">
        <v>470000</v>
      </c>
      <c r="K4" s="30">
        <v>160000</v>
      </c>
      <c r="L4" s="30">
        <v>20000</v>
      </c>
      <c r="M4" s="30">
        <v>460000</v>
      </c>
      <c r="N4" s="30">
        <v>390000</v>
      </c>
      <c r="P4" s="29"/>
      <c r="Q4" s="29"/>
      <c r="R4" s="29"/>
    </row>
    <row r="5" spans="2:18" x14ac:dyDescent="0.25">
      <c r="B5" s="23" t="s">
        <v>19</v>
      </c>
      <c r="C5" s="30">
        <v>430000</v>
      </c>
      <c r="D5" s="30">
        <v>270000</v>
      </c>
      <c r="E5" s="30">
        <v>310000</v>
      </c>
      <c r="F5" s="30">
        <v>190000</v>
      </c>
      <c r="G5" s="30">
        <v>360000</v>
      </c>
      <c r="H5" s="30">
        <v>150000</v>
      </c>
      <c r="I5" s="30">
        <v>110000</v>
      </c>
      <c r="J5" s="30">
        <v>500000</v>
      </c>
      <c r="K5" s="30">
        <v>370000</v>
      </c>
      <c r="L5" s="30">
        <v>390000</v>
      </c>
      <c r="M5" s="30">
        <v>470000</v>
      </c>
      <c r="N5" s="30">
        <v>460000</v>
      </c>
      <c r="P5" s="29"/>
      <c r="Q5" s="29"/>
      <c r="R5" s="29"/>
    </row>
    <row r="6" spans="2:18" x14ac:dyDescent="0.25">
      <c r="B6" s="23" t="s">
        <v>20</v>
      </c>
      <c r="C6" s="30">
        <v>13000</v>
      </c>
      <c r="D6" s="30">
        <v>8000</v>
      </c>
      <c r="E6" s="30">
        <v>19000</v>
      </c>
      <c r="F6" s="30">
        <v>10000</v>
      </c>
      <c r="G6" s="30">
        <v>19000</v>
      </c>
      <c r="H6" s="30">
        <v>41000</v>
      </c>
      <c r="I6" s="30">
        <v>47000</v>
      </c>
      <c r="J6" s="30">
        <v>15000</v>
      </c>
      <c r="K6" s="30">
        <v>35000</v>
      </c>
      <c r="L6" s="30">
        <v>40000</v>
      </c>
      <c r="M6" s="30">
        <v>9000</v>
      </c>
      <c r="N6" s="30">
        <v>48000</v>
      </c>
      <c r="P6" s="29"/>
      <c r="Q6" s="29"/>
      <c r="R6" s="29"/>
    </row>
    <row r="7" spans="2:18" x14ac:dyDescent="0.25">
      <c r="B7" s="23" t="s">
        <v>1</v>
      </c>
      <c r="C7" s="30">
        <v>-31000</v>
      </c>
      <c r="D7" s="30">
        <v>-49000</v>
      </c>
      <c r="E7" s="30">
        <v>-14000</v>
      </c>
      <c r="F7" s="30">
        <v>-49000</v>
      </c>
      <c r="G7" s="30">
        <v>-14000</v>
      </c>
      <c r="H7" s="30">
        <v>-12000</v>
      </c>
      <c r="I7" s="30">
        <v>-10000</v>
      </c>
      <c r="J7" s="30">
        <v>-17000</v>
      </c>
      <c r="K7" s="30">
        <v>-25000</v>
      </c>
      <c r="L7" s="30">
        <v>-24000</v>
      </c>
      <c r="M7" s="30">
        <v>-13000</v>
      </c>
      <c r="N7" s="30">
        <v>-46000</v>
      </c>
      <c r="P7" s="29"/>
      <c r="Q7" s="29"/>
      <c r="R7" s="29"/>
    </row>
    <row r="8" spans="2:18" x14ac:dyDescent="0.25">
      <c r="B8" s="23" t="s">
        <v>2</v>
      </c>
      <c r="C8" s="30">
        <v>-14000</v>
      </c>
      <c r="D8" s="30">
        <v>-30000</v>
      </c>
      <c r="E8" s="30">
        <v>-18000</v>
      </c>
      <c r="F8" s="30">
        <v>-34000</v>
      </c>
      <c r="G8" s="30">
        <v>-36000</v>
      </c>
      <c r="H8" s="30">
        <v>-44000</v>
      </c>
      <c r="I8" s="30">
        <v>-42000</v>
      </c>
      <c r="J8" s="30">
        <v>-38000</v>
      </c>
      <c r="K8" s="30">
        <v>-15000</v>
      </c>
      <c r="L8" s="30">
        <v>-16000</v>
      </c>
      <c r="M8" s="30">
        <v>-37000</v>
      </c>
      <c r="N8" s="30">
        <v>-20000</v>
      </c>
      <c r="P8" s="29"/>
      <c r="Q8" s="29"/>
      <c r="R8" s="29"/>
    </row>
    <row r="9" spans="2:18" x14ac:dyDescent="0.25">
      <c r="B9" s="23" t="s">
        <v>3</v>
      </c>
      <c r="C9" s="30">
        <v>-7000</v>
      </c>
      <c r="D9" s="30">
        <v>-35000</v>
      </c>
      <c r="E9" s="30">
        <v>-18000</v>
      </c>
      <c r="F9" s="30">
        <v>-26000</v>
      </c>
      <c r="G9" s="30">
        <v>-40000</v>
      </c>
      <c r="H9" s="30">
        <v>-36000</v>
      </c>
      <c r="I9" s="30">
        <v>-49000</v>
      </c>
      <c r="J9" s="30">
        <v>-39000</v>
      </c>
      <c r="K9" s="30">
        <v>-23000</v>
      </c>
      <c r="L9" s="30">
        <v>-36000</v>
      </c>
      <c r="M9" s="30">
        <v>-38000</v>
      </c>
      <c r="N9" s="30">
        <v>-18000</v>
      </c>
      <c r="P9" s="29"/>
      <c r="Q9" s="29"/>
      <c r="R9" s="29"/>
    </row>
    <row r="10" spans="2:18" x14ac:dyDescent="0.25">
      <c r="B10" s="23" t="s">
        <v>6</v>
      </c>
      <c r="C10" s="30">
        <v>-45000</v>
      </c>
      <c r="D10" s="30">
        <v>-45000</v>
      </c>
      <c r="E10" s="30">
        <v>-47000</v>
      </c>
      <c r="F10" s="30">
        <v>-49000</v>
      </c>
      <c r="G10" s="30">
        <v>-47000</v>
      </c>
      <c r="H10" s="30">
        <v>-47000</v>
      </c>
      <c r="I10" s="30">
        <v>-47000</v>
      </c>
      <c r="J10" s="30">
        <v>-47000</v>
      </c>
      <c r="K10" s="30">
        <v>-47000</v>
      </c>
      <c r="L10" s="30">
        <v>-50000</v>
      </c>
      <c r="M10" s="30">
        <v>-50000</v>
      </c>
      <c r="N10" s="30">
        <v>-50000</v>
      </c>
      <c r="P10" s="29"/>
      <c r="Q10" s="29"/>
      <c r="R10" s="29"/>
    </row>
    <row r="11" spans="2:18" x14ac:dyDescent="0.25">
      <c r="B11" s="23" t="s">
        <v>7</v>
      </c>
      <c r="C11" s="30">
        <v>-27000</v>
      </c>
      <c r="D11" s="30">
        <v>-45000</v>
      </c>
      <c r="E11" s="30">
        <v>-27000</v>
      </c>
      <c r="F11" s="30">
        <v>-27000</v>
      </c>
      <c r="G11" s="30">
        <v>-6000</v>
      </c>
      <c r="H11" s="30">
        <v>-16000</v>
      </c>
      <c r="I11" s="30">
        <v>-48000</v>
      </c>
      <c r="J11" s="30">
        <v>-26000</v>
      </c>
      <c r="K11" s="30">
        <v>-34000</v>
      </c>
      <c r="L11" s="30">
        <v>-46000</v>
      </c>
      <c r="M11" s="30">
        <v>-28000</v>
      </c>
      <c r="N11" s="30">
        <v>-15000</v>
      </c>
      <c r="P11" s="29"/>
      <c r="Q11" s="29"/>
      <c r="R11" s="29"/>
    </row>
    <row r="12" spans="2:18" x14ac:dyDescent="0.25">
      <c r="B12" s="23" t="s">
        <v>55</v>
      </c>
      <c r="C12" s="30">
        <v>-24000</v>
      </c>
      <c r="D12" s="30">
        <v>-25000</v>
      </c>
      <c r="E12" s="30">
        <v>-34000</v>
      </c>
      <c r="F12" s="30">
        <v>-30000</v>
      </c>
      <c r="G12" s="30">
        <v>-45000</v>
      </c>
      <c r="H12" s="30">
        <v>-7000</v>
      </c>
      <c r="I12" s="30">
        <v>-17000</v>
      </c>
      <c r="J12" s="30">
        <v>-29000</v>
      </c>
      <c r="K12" s="30">
        <v>-44000</v>
      </c>
      <c r="L12" s="30">
        <v>-47000</v>
      </c>
      <c r="M12" s="30">
        <v>-35000</v>
      </c>
      <c r="N12" s="30">
        <v>-31000</v>
      </c>
      <c r="P12" s="29"/>
      <c r="Q12" s="29"/>
      <c r="R12" s="29"/>
    </row>
    <row r="13" spans="2:18" x14ac:dyDescent="0.25">
      <c r="B13" s="23" t="s">
        <v>8</v>
      </c>
      <c r="C13" s="30">
        <v>-41000</v>
      </c>
      <c r="D13" s="30">
        <v>-49000</v>
      </c>
      <c r="E13" s="30">
        <v>-10000</v>
      </c>
      <c r="F13" s="30">
        <v>-27000</v>
      </c>
      <c r="G13" s="30">
        <v>-7000</v>
      </c>
      <c r="H13" s="30">
        <v>-41000</v>
      </c>
      <c r="I13" s="30">
        <v>-49000</v>
      </c>
      <c r="J13" s="30">
        <v>-36000</v>
      </c>
      <c r="K13" s="30">
        <v>-29000</v>
      </c>
      <c r="L13" s="30">
        <v>-33000</v>
      </c>
      <c r="M13" s="30">
        <v>-44000</v>
      </c>
      <c r="N13" s="30">
        <v>-8000</v>
      </c>
      <c r="P13" s="29"/>
      <c r="Q13" s="29"/>
      <c r="R13" s="29"/>
    </row>
    <row r="14" spans="2:18" x14ac:dyDescent="0.25">
      <c r="B14" s="23" t="s">
        <v>9</v>
      </c>
      <c r="C14" s="30">
        <v>-20000</v>
      </c>
      <c r="D14" s="30">
        <v>-15000</v>
      </c>
      <c r="E14" s="30">
        <v>-46000</v>
      </c>
      <c r="F14" s="30">
        <v>-18000</v>
      </c>
      <c r="G14" s="30">
        <v>-20000</v>
      </c>
      <c r="H14" s="30">
        <v>-49000</v>
      </c>
      <c r="I14" s="30">
        <v>-33000</v>
      </c>
      <c r="J14" s="30">
        <v>-24000</v>
      </c>
      <c r="K14" s="30">
        <v>-36000</v>
      </c>
      <c r="L14" s="30">
        <v>-37000</v>
      </c>
      <c r="M14" s="30">
        <v>-9000</v>
      </c>
      <c r="N14" s="30">
        <v>-48000</v>
      </c>
      <c r="P14" s="29"/>
      <c r="Q14" s="29"/>
      <c r="R14" s="29"/>
    </row>
    <row r="15" spans="2:18" x14ac:dyDescent="0.25">
      <c r="B15" s="23" t="s">
        <v>10</v>
      </c>
      <c r="C15" s="30">
        <v>-22000</v>
      </c>
      <c r="D15" s="30">
        <v>-22000</v>
      </c>
      <c r="E15" s="30">
        <v>-47000</v>
      </c>
      <c r="F15" s="30">
        <v>-25000</v>
      </c>
      <c r="G15" s="30">
        <v>-33000</v>
      </c>
      <c r="H15" s="30">
        <v>-5000</v>
      </c>
      <c r="I15" s="30">
        <v>-29000</v>
      </c>
      <c r="J15" s="30">
        <v>-24000</v>
      </c>
      <c r="K15" s="30">
        <v>-18000</v>
      </c>
      <c r="L15" s="30">
        <v>-45000</v>
      </c>
      <c r="M15" s="30">
        <v>-32000</v>
      </c>
      <c r="N15" s="30">
        <v>-18000</v>
      </c>
      <c r="P15" s="29"/>
      <c r="Q15" s="29"/>
      <c r="R15" s="29"/>
    </row>
    <row r="16" spans="2:18" x14ac:dyDescent="0.25">
      <c r="B16" s="23" t="s">
        <v>64</v>
      </c>
      <c r="C16" s="30">
        <v>-29000</v>
      </c>
      <c r="D16" s="30">
        <v>-9000</v>
      </c>
      <c r="E16" s="30">
        <v>-29000</v>
      </c>
      <c r="F16" s="30">
        <v>-47000</v>
      </c>
      <c r="G16" s="30">
        <v>-26000</v>
      </c>
      <c r="H16" s="30">
        <v>-35000</v>
      </c>
      <c r="I16" s="30">
        <v>-11000</v>
      </c>
      <c r="J16" s="30">
        <v>-44000</v>
      </c>
      <c r="K16" s="30">
        <v>-18000</v>
      </c>
      <c r="L16" s="30">
        <v>-29000</v>
      </c>
      <c r="M16" s="30">
        <v>-31000</v>
      </c>
      <c r="N16" s="30">
        <v>-11000</v>
      </c>
      <c r="P16" s="29"/>
      <c r="Q16" s="29"/>
      <c r="R16" s="29"/>
    </row>
    <row r="17" spans="2:18" x14ac:dyDescent="0.25">
      <c r="B17" s="19" t="s">
        <v>68</v>
      </c>
      <c r="C17" s="30">
        <v>-29000</v>
      </c>
      <c r="D17" s="30">
        <v>-40000</v>
      </c>
      <c r="E17" s="30">
        <v>-38000</v>
      </c>
      <c r="F17" s="30">
        <v>-31000</v>
      </c>
      <c r="G17" s="30">
        <v>-43000</v>
      </c>
      <c r="H17" s="30">
        <v>-34000</v>
      </c>
      <c r="I17" s="30">
        <v>-44000</v>
      </c>
      <c r="J17" s="30">
        <v>-21000</v>
      </c>
      <c r="K17" s="30">
        <v>-11000</v>
      </c>
      <c r="L17" s="30">
        <v>-32000</v>
      </c>
      <c r="M17" s="30">
        <v>-49000</v>
      </c>
      <c r="N17" s="30">
        <v>-44000</v>
      </c>
      <c r="P17" s="29"/>
      <c r="Q17" s="29"/>
      <c r="R17" s="29"/>
    </row>
    <row r="18" spans="2:18" x14ac:dyDescent="0.25">
      <c r="B18" s="23" t="s">
        <v>11</v>
      </c>
      <c r="C18" s="30">
        <v>-33000</v>
      </c>
      <c r="D18" s="30">
        <v>-8000</v>
      </c>
      <c r="E18" s="30">
        <v>-47000</v>
      </c>
      <c r="F18" s="30">
        <v>-42000</v>
      </c>
      <c r="G18" s="30">
        <v>-28000</v>
      </c>
      <c r="H18" s="30">
        <v>-20000</v>
      </c>
      <c r="I18" s="30">
        <v>-5000</v>
      </c>
      <c r="J18" s="30">
        <v>-38000</v>
      </c>
      <c r="K18" s="30">
        <v>-44000</v>
      </c>
      <c r="L18" s="30">
        <v>-29000</v>
      </c>
      <c r="M18" s="30">
        <v>-33000</v>
      </c>
      <c r="N18" s="30">
        <v>-6000</v>
      </c>
      <c r="P18" s="29"/>
      <c r="Q18" s="29"/>
      <c r="R18" s="29"/>
    </row>
    <row r="19" spans="2:18" x14ac:dyDescent="0.25">
      <c r="B19" s="23" t="s">
        <v>13</v>
      </c>
      <c r="C19" s="30">
        <v>-5000</v>
      </c>
      <c r="D19" s="30">
        <v>-5000</v>
      </c>
      <c r="E19" s="30">
        <v>-5000</v>
      </c>
      <c r="F19" s="30">
        <v>-5000</v>
      </c>
      <c r="G19" s="30">
        <v>-5000</v>
      </c>
      <c r="H19" s="30">
        <v>-5000</v>
      </c>
      <c r="I19" s="30">
        <v>-5000</v>
      </c>
      <c r="J19" s="30">
        <v>-5000</v>
      </c>
      <c r="K19" s="30">
        <v>-5000</v>
      </c>
      <c r="L19" s="30">
        <v>-5000</v>
      </c>
      <c r="M19" s="30">
        <v>-5000</v>
      </c>
      <c r="N19" s="30">
        <v>-5000</v>
      </c>
    </row>
    <row r="20" spans="2:18" x14ac:dyDescent="0.25">
      <c r="B20" s="23" t="s">
        <v>14</v>
      </c>
      <c r="C20" s="30">
        <v>1000</v>
      </c>
      <c r="D20" s="30">
        <v>1000</v>
      </c>
      <c r="E20" s="30">
        <v>1000</v>
      </c>
      <c r="F20" s="30">
        <v>1000</v>
      </c>
      <c r="G20" s="30">
        <v>1000</v>
      </c>
      <c r="H20" s="30">
        <v>1000</v>
      </c>
      <c r="I20" s="30">
        <v>1000</v>
      </c>
      <c r="J20" s="30">
        <v>1000</v>
      </c>
      <c r="K20" s="30">
        <v>1000</v>
      </c>
      <c r="L20" s="30">
        <v>1000</v>
      </c>
      <c r="M20" s="30">
        <v>1000</v>
      </c>
      <c r="N20" s="30">
        <v>1000</v>
      </c>
    </row>
    <row r="21" spans="2:18" x14ac:dyDescent="0.25">
      <c r="B21" s="23" t="s">
        <v>16</v>
      </c>
      <c r="C21" s="30">
        <v>-4000</v>
      </c>
      <c r="D21" s="30">
        <v>-4000</v>
      </c>
      <c r="E21" s="30">
        <v>-4000</v>
      </c>
      <c r="F21" s="30">
        <v>-4000</v>
      </c>
      <c r="G21" s="30">
        <v>-4000</v>
      </c>
      <c r="H21" s="30">
        <v>-4000</v>
      </c>
      <c r="I21" s="30">
        <v>-4000</v>
      </c>
      <c r="J21" s="30">
        <v>-4000</v>
      </c>
      <c r="K21" s="30">
        <v>-4000</v>
      </c>
      <c r="L21" s="30">
        <v>-4000</v>
      </c>
      <c r="M21" s="30">
        <v>-4000</v>
      </c>
      <c r="N21" s="30">
        <v>-4000</v>
      </c>
    </row>
    <row r="22" spans="2:18" x14ac:dyDescent="0.25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8" x14ac:dyDescent="0.25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8" x14ac:dyDescent="0.25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2:18" x14ac:dyDescent="0.25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2:18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8" x14ac:dyDescent="0.25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8" x14ac:dyDescent="0.25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8" x14ac:dyDescent="0.2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8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8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8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3:14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3:14" x14ac:dyDescent="0.25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3:14" x14ac:dyDescent="0.25">
      <c r="C35" s="31"/>
    </row>
  </sheetData>
  <mergeCells count="16">
    <mergeCell ref="P15:R15"/>
    <mergeCell ref="P16:R16"/>
    <mergeCell ref="P17:R17"/>
    <mergeCell ref="P18:R18"/>
    <mergeCell ref="P9:R9"/>
    <mergeCell ref="P10:R10"/>
    <mergeCell ref="P11:R11"/>
    <mergeCell ref="P12:R12"/>
    <mergeCell ref="P13:R13"/>
    <mergeCell ref="P14:R14"/>
    <mergeCell ref="P2:R2"/>
    <mergeCell ref="P4:R4"/>
    <mergeCell ref="P5:R5"/>
    <mergeCell ref="P6:R6"/>
    <mergeCell ref="P7:R7"/>
    <mergeCell ref="P8:R8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B079-5B76-43AF-AC95-B84C44697C76}">
  <sheetPr>
    <tabColor theme="1" tint="0.14999847407452621"/>
  </sheetPr>
  <dimension ref="A1:F865"/>
  <sheetViews>
    <sheetView workbookViewId="0"/>
  </sheetViews>
  <sheetFormatPr defaultRowHeight="15" x14ac:dyDescent="0.25"/>
  <cols>
    <col min="1" max="2" width="24" style="17" customWidth="1"/>
    <col min="3" max="3" width="24" style="22" customWidth="1"/>
    <col min="4" max="6" width="24" style="17" customWidth="1"/>
  </cols>
  <sheetData>
    <row r="1" spans="1:6" x14ac:dyDescent="0.25">
      <c r="A1" s="15" t="s">
        <v>28</v>
      </c>
      <c r="B1" s="15" t="s">
        <v>29</v>
      </c>
      <c r="C1" s="21" t="s">
        <v>30</v>
      </c>
      <c r="D1" s="15" t="s">
        <v>31</v>
      </c>
      <c r="E1" s="15" t="s">
        <v>32</v>
      </c>
      <c r="F1" s="15" t="s">
        <v>33</v>
      </c>
    </row>
    <row r="2" spans="1:6" x14ac:dyDescent="0.25">
      <c r="A2" s="16">
        <v>44957</v>
      </c>
      <c r="B2" s="17" t="s">
        <v>7</v>
      </c>
      <c r="C2" s="22">
        <v>-23653.360000000001</v>
      </c>
      <c r="D2" s="17" t="s">
        <v>34</v>
      </c>
      <c r="E2" s="17" t="s">
        <v>53</v>
      </c>
      <c r="F2" s="17">
        <v>1508</v>
      </c>
    </row>
    <row r="3" spans="1:6" x14ac:dyDescent="0.25">
      <c r="A3" s="16">
        <v>44985</v>
      </c>
      <c r="B3" s="17" t="s">
        <v>7</v>
      </c>
      <c r="C3" s="22">
        <v>-32666.42</v>
      </c>
      <c r="D3" s="17" t="s">
        <v>34</v>
      </c>
      <c r="E3" s="17" t="s">
        <v>53</v>
      </c>
      <c r="F3" s="17">
        <v>1508</v>
      </c>
    </row>
    <row r="4" spans="1:6" x14ac:dyDescent="0.25">
      <c r="A4" s="16">
        <v>45016</v>
      </c>
      <c r="B4" s="17" t="s">
        <v>7</v>
      </c>
      <c r="C4" s="22">
        <v>-29418.29</v>
      </c>
      <c r="D4" s="17" t="s">
        <v>34</v>
      </c>
      <c r="E4" s="17" t="s">
        <v>54</v>
      </c>
      <c r="F4" s="17">
        <v>1508</v>
      </c>
    </row>
    <row r="5" spans="1:6" x14ac:dyDescent="0.25">
      <c r="A5" s="16">
        <v>45046</v>
      </c>
      <c r="B5" s="17" t="s">
        <v>7</v>
      </c>
      <c r="C5" s="22">
        <v>-24563.17</v>
      </c>
      <c r="D5" s="17" t="s">
        <v>34</v>
      </c>
      <c r="E5" s="17" t="s">
        <v>89</v>
      </c>
      <c r="F5" s="17">
        <v>1508</v>
      </c>
    </row>
    <row r="6" spans="1:6" x14ac:dyDescent="0.25">
      <c r="A6" s="16">
        <v>45077</v>
      </c>
      <c r="B6" s="17" t="s">
        <v>7</v>
      </c>
      <c r="C6" s="22">
        <v>-24847.01</v>
      </c>
      <c r="D6" s="17" t="s">
        <v>34</v>
      </c>
      <c r="E6" s="17" t="s">
        <v>53</v>
      </c>
      <c r="F6" s="17">
        <v>1508</v>
      </c>
    </row>
    <row r="7" spans="1:6" x14ac:dyDescent="0.25">
      <c r="A7" s="16">
        <v>45107</v>
      </c>
      <c r="B7" s="17" t="s">
        <v>7</v>
      </c>
      <c r="C7" s="22">
        <v>-27847.88</v>
      </c>
      <c r="D7" s="17" t="s">
        <v>34</v>
      </c>
      <c r="E7" s="17" t="s">
        <v>53</v>
      </c>
      <c r="F7" s="17">
        <v>1508</v>
      </c>
    </row>
    <row r="8" spans="1:6" x14ac:dyDescent="0.25">
      <c r="A8" s="16">
        <v>45138</v>
      </c>
      <c r="B8" s="17" t="s">
        <v>7</v>
      </c>
      <c r="C8" s="22">
        <v>-45105.61</v>
      </c>
      <c r="D8" s="17" t="s">
        <v>34</v>
      </c>
      <c r="E8" s="17" t="s">
        <v>53</v>
      </c>
      <c r="F8" s="17">
        <v>1508</v>
      </c>
    </row>
    <row r="9" spans="1:6" x14ac:dyDescent="0.25">
      <c r="A9" s="16">
        <v>45169</v>
      </c>
      <c r="B9" s="17" t="s">
        <v>7</v>
      </c>
      <c r="C9" s="22">
        <v>-27619.63</v>
      </c>
      <c r="D9" s="17" t="s">
        <v>34</v>
      </c>
      <c r="E9" s="17" t="s">
        <v>54</v>
      </c>
      <c r="F9" s="17">
        <v>1508</v>
      </c>
    </row>
    <row r="10" spans="1:6" x14ac:dyDescent="0.25">
      <c r="A10" s="16">
        <v>45199</v>
      </c>
      <c r="B10" s="17" t="s">
        <v>7</v>
      </c>
      <c r="C10" s="22">
        <v>-12574.4</v>
      </c>
      <c r="D10" s="17" t="s">
        <v>34</v>
      </c>
      <c r="E10" s="17" t="s">
        <v>89</v>
      </c>
      <c r="F10" s="17">
        <v>1508</v>
      </c>
    </row>
    <row r="11" spans="1:6" x14ac:dyDescent="0.25">
      <c r="A11" s="16">
        <v>45230</v>
      </c>
      <c r="B11" s="17" t="s">
        <v>7</v>
      </c>
      <c r="C11" s="22">
        <v>-37877.4</v>
      </c>
      <c r="D11" s="17" t="s">
        <v>34</v>
      </c>
      <c r="E11" s="17" t="s">
        <v>89</v>
      </c>
      <c r="F11" s="17">
        <v>1508</v>
      </c>
    </row>
    <row r="12" spans="1:6" x14ac:dyDescent="0.25">
      <c r="A12" s="16">
        <v>45260</v>
      </c>
      <c r="B12" s="17" t="s">
        <v>7</v>
      </c>
      <c r="C12" s="22">
        <v>-45002.85</v>
      </c>
      <c r="D12" s="17" t="s">
        <v>34</v>
      </c>
      <c r="E12" s="17" t="s">
        <v>53</v>
      </c>
      <c r="F12" s="17">
        <v>1508</v>
      </c>
    </row>
    <row r="13" spans="1:6" x14ac:dyDescent="0.25">
      <c r="A13" s="16">
        <v>45291</v>
      </c>
      <c r="B13" s="17" t="s">
        <v>7</v>
      </c>
      <c r="C13" s="22">
        <v>-31799.98</v>
      </c>
      <c r="D13" s="17" t="s">
        <v>34</v>
      </c>
      <c r="E13" s="17" t="s">
        <v>89</v>
      </c>
      <c r="F13" s="17">
        <v>1508</v>
      </c>
    </row>
    <row r="14" spans="1:6" x14ac:dyDescent="0.25">
      <c r="A14" s="16">
        <v>45322</v>
      </c>
      <c r="B14" s="17" t="s">
        <v>7</v>
      </c>
      <c r="C14" s="22">
        <v>-46130.35</v>
      </c>
      <c r="D14" s="17" t="s">
        <v>34</v>
      </c>
      <c r="E14" s="17" t="s">
        <v>53</v>
      </c>
      <c r="F14" s="17">
        <v>1508</v>
      </c>
    </row>
    <row r="15" spans="1:6" x14ac:dyDescent="0.25">
      <c r="A15" s="16">
        <v>45351</v>
      </c>
      <c r="B15" s="17" t="s">
        <v>7</v>
      </c>
      <c r="C15" s="22">
        <v>-21975.55</v>
      </c>
      <c r="D15" s="17" t="s">
        <v>34</v>
      </c>
      <c r="E15" s="17" t="s">
        <v>53</v>
      </c>
      <c r="F15" s="17">
        <v>1508</v>
      </c>
    </row>
    <row r="16" spans="1:6" x14ac:dyDescent="0.25">
      <c r="A16" s="16">
        <v>45382</v>
      </c>
      <c r="B16" s="17" t="s">
        <v>7</v>
      </c>
      <c r="C16" s="22">
        <v>-5828.89</v>
      </c>
      <c r="D16" s="17" t="s">
        <v>34</v>
      </c>
      <c r="E16" s="17" t="s">
        <v>89</v>
      </c>
      <c r="F16" s="17">
        <v>1508</v>
      </c>
    </row>
    <row r="17" spans="1:6" x14ac:dyDescent="0.25">
      <c r="A17" s="16">
        <v>45412</v>
      </c>
      <c r="B17" s="17" t="s">
        <v>7</v>
      </c>
      <c r="C17" s="22">
        <v>-39329.14</v>
      </c>
      <c r="D17" s="17" t="s">
        <v>34</v>
      </c>
      <c r="E17" s="17" t="s">
        <v>89</v>
      </c>
      <c r="F17" s="17">
        <v>1508</v>
      </c>
    </row>
    <row r="18" spans="1:6" x14ac:dyDescent="0.25">
      <c r="A18" s="16">
        <v>45443</v>
      </c>
      <c r="B18" s="17" t="s">
        <v>7</v>
      </c>
      <c r="C18" s="22">
        <v>-15214.55</v>
      </c>
      <c r="D18" s="17" t="s">
        <v>34</v>
      </c>
      <c r="E18" s="17" t="s">
        <v>89</v>
      </c>
      <c r="F18" s="17">
        <v>1508</v>
      </c>
    </row>
    <row r="19" spans="1:6" x14ac:dyDescent="0.25">
      <c r="A19" s="16">
        <v>45473</v>
      </c>
      <c r="B19" s="17" t="s">
        <v>7</v>
      </c>
      <c r="C19" s="22">
        <v>-14742.4</v>
      </c>
      <c r="D19" s="17" t="s">
        <v>34</v>
      </c>
      <c r="E19" s="17" t="s">
        <v>53</v>
      </c>
      <c r="F19" s="17">
        <v>1508</v>
      </c>
    </row>
    <row r="20" spans="1:6" x14ac:dyDescent="0.25">
      <c r="A20" s="16">
        <v>45504</v>
      </c>
      <c r="B20" s="17" t="s">
        <v>7</v>
      </c>
      <c r="C20" s="22">
        <v>-15718.95</v>
      </c>
      <c r="D20" s="17" t="s">
        <v>34</v>
      </c>
      <c r="E20" s="17" t="s">
        <v>53</v>
      </c>
      <c r="F20" s="17">
        <v>1508</v>
      </c>
    </row>
    <row r="21" spans="1:6" x14ac:dyDescent="0.25">
      <c r="A21" s="16">
        <v>45535</v>
      </c>
      <c r="B21" s="17" t="s">
        <v>7</v>
      </c>
      <c r="C21" s="22">
        <v>-17656.86</v>
      </c>
      <c r="D21" s="17" t="s">
        <v>34</v>
      </c>
      <c r="E21" s="17" t="s">
        <v>53</v>
      </c>
      <c r="F21" s="17">
        <v>1508</v>
      </c>
    </row>
    <row r="22" spans="1:6" x14ac:dyDescent="0.25">
      <c r="A22" s="16">
        <v>45565</v>
      </c>
      <c r="B22" s="17" t="s">
        <v>7</v>
      </c>
      <c r="C22" s="22">
        <v>-6135.23</v>
      </c>
      <c r="D22" s="17" t="s">
        <v>34</v>
      </c>
      <c r="E22" s="17" t="s">
        <v>89</v>
      </c>
      <c r="F22" s="17">
        <v>1508</v>
      </c>
    </row>
    <row r="23" spans="1:6" x14ac:dyDescent="0.25">
      <c r="A23" s="16">
        <v>45596</v>
      </c>
      <c r="B23" s="17" t="s">
        <v>7</v>
      </c>
      <c r="C23" s="22">
        <v>-28318.84</v>
      </c>
      <c r="D23" s="17" t="s">
        <v>34</v>
      </c>
      <c r="E23" s="17" t="s">
        <v>53</v>
      </c>
      <c r="F23" s="17">
        <v>1508</v>
      </c>
    </row>
    <row r="24" spans="1:6" x14ac:dyDescent="0.25">
      <c r="A24" s="16">
        <v>45626</v>
      </c>
      <c r="B24" s="17" t="s">
        <v>7</v>
      </c>
      <c r="C24" s="22">
        <v>-15359.47</v>
      </c>
      <c r="D24" s="17" t="s">
        <v>34</v>
      </c>
      <c r="E24" s="17" t="s">
        <v>89</v>
      </c>
      <c r="F24" s="17">
        <v>1508</v>
      </c>
    </row>
    <row r="25" spans="1:6" x14ac:dyDescent="0.25">
      <c r="A25" s="16">
        <v>45657</v>
      </c>
      <c r="B25" s="17" t="s">
        <v>7</v>
      </c>
      <c r="C25" s="22">
        <v>-9503.6200000000008</v>
      </c>
      <c r="D25" s="17" t="s">
        <v>34</v>
      </c>
      <c r="E25" s="17" t="s">
        <v>89</v>
      </c>
      <c r="F25" s="17">
        <v>1508</v>
      </c>
    </row>
    <row r="26" spans="1:6" x14ac:dyDescent="0.25">
      <c r="A26" s="16">
        <v>44957</v>
      </c>
      <c r="B26" s="17" t="s">
        <v>7</v>
      </c>
      <c r="C26" s="22">
        <v>-16059.62</v>
      </c>
      <c r="D26" s="17" t="s">
        <v>37</v>
      </c>
      <c r="E26" s="17" t="s">
        <v>54</v>
      </c>
      <c r="F26" s="17">
        <v>1508</v>
      </c>
    </row>
    <row r="27" spans="1:6" x14ac:dyDescent="0.25">
      <c r="A27" s="16">
        <v>44985</v>
      </c>
      <c r="B27" s="17" t="s">
        <v>7</v>
      </c>
      <c r="C27" s="22">
        <v>-34038.839999999997</v>
      </c>
      <c r="D27" s="17" t="s">
        <v>37</v>
      </c>
      <c r="E27" s="17" t="s">
        <v>53</v>
      </c>
      <c r="F27" s="17">
        <v>1508</v>
      </c>
    </row>
    <row r="28" spans="1:6" x14ac:dyDescent="0.25">
      <c r="A28" s="16">
        <v>45016</v>
      </c>
      <c r="B28" s="17" t="s">
        <v>7</v>
      </c>
      <c r="C28" s="22">
        <v>-36066.85</v>
      </c>
      <c r="D28" s="17" t="s">
        <v>37</v>
      </c>
      <c r="E28" s="17" t="s">
        <v>89</v>
      </c>
      <c r="F28" s="17">
        <v>1508</v>
      </c>
    </row>
    <row r="29" spans="1:6" x14ac:dyDescent="0.25">
      <c r="A29" s="16">
        <v>45046</v>
      </c>
      <c r="B29" s="17" t="s">
        <v>7</v>
      </c>
      <c r="C29" s="22">
        <v>-26402.99</v>
      </c>
      <c r="D29" s="17" t="s">
        <v>37</v>
      </c>
      <c r="E29" s="17" t="s">
        <v>89</v>
      </c>
      <c r="F29" s="17">
        <v>1508</v>
      </c>
    </row>
    <row r="30" spans="1:6" x14ac:dyDescent="0.25">
      <c r="A30" s="16">
        <v>45077</v>
      </c>
      <c r="B30" s="17" t="s">
        <v>7</v>
      </c>
      <c r="C30" s="22">
        <v>-16643.919999999998</v>
      </c>
      <c r="D30" s="17" t="s">
        <v>37</v>
      </c>
      <c r="E30" s="17" t="s">
        <v>89</v>
      </c>
      <c r="F30" s="17">
        <v>1508</v>
      </c>
    </row>
    <row r="31" spans="1:6" x14ac:dyDescent="0.25">
      <c r="A31" s="16">
        <v>45107</v>
      </c>
      <c r="B31" s="17" t="s">
        <v>7</v>
      </c>
      <c r="C31" s="22">
        <v>-17371.66</v>
      </c>
      <c r="D31" s="17" t="s">
        <v>37</v>
      </c>
      <c r="E31" s="17" t="s">
        <v>89</v>
      </c>
      <c r="F31" s="17">
        <v>1508</v>
      </c>
    </row>
    <row r="32" spans="1:6" x14ac:dyDescent="0.25">
      <c r="A32" s="16">
        <v>45138</v>
      </c>
      <c r="B32" s="17" t="s">
        <v>7</v>
      </c>
      <c r="C32" s="22">
        <v>-14671.31</v>
      </c>
      <c r="D32" s="17" t="s">
        <v>37</v>
      </c>
      <c r="E32" s="17" t="s">
        <v>89</v>
      </c>
      <c r="F32" s="17">
        <v>1508</v>
      </c>
    </row>
    <row r="33" spans="1:6" x14ac:dyDescent="0.25">
      <c r="A33" s="16">
        <v>45169</v>
      </c>
      <c r="B33" s="17" t="s">
        <v>7</v>
      </c>
      <c r="C33" s="22">
        <v>-9662.84</v>
      </c>
      <c r="D33" s="17" t="s">
        <v>37</v>
      </c>
      <c r="E33" s="17" t="s">
        <v>53</v>
      </c>
      <c r="F33" s="17">
        <v>1508</v>
      </c>
    </row>
    <row r="34" spans="1:6" x14ac:dyDescent="0.25">
      <c r="A34" s="16">
        <v>45199</v>
      </c>
      <c r="B34" s="17" t="s">
        <v>7</v>
      </c>
      <c r="C34" s="22">
        <v>-38615.360000000001</v>
      </c>
      <c r="D34" s="17" t="s">
        <v>37</v>
      </c>
      <c r="E34" s="17" t="s">
        <v>53</v>
      </c>
      <c r="F34" s="17">
        <v>1508</v>
      </c>
    </row>
    <row r="35" spans="1:6" x14ac:dyDescent="0.25">
      <c r="A35" s="16">
        <v>45230</v>
      </c>
      <c r="B35" s="17" t="s">
        <v>7</v>
      </c>
      <c r="C35" s="22">
        <v>-19496.55</v>
      </c>
      <c r="D35" s="17" t="s">
        <v>37</v>
      </c>
      <c r="E35" s="17" t="s">
        <v>89</v>
      </c>
      <c r="F35" s="17">
        <v>1508</v>
      </c>
    </row>
    <row r="36" spans="1:6" x14ac:dyDescent="0.25">
      <c r="A36" s="16">
        <v>45260</v>
      </c>
      <c r="B36" s="17" t="s">
        <v>7</v>
      </c>
      <c r="C36" s="22">
        <v>-39223.96</v>
      </c>
      <c r="D36" s="17" t="s">
        <v>37</v>
      </c>
      <c r="E36" s="17" t="s">
        <v>53</v>
      </c>
      <c r="F36" s="17">
        <v>1508</v>
      </c>
    </row>
    <row r="37" spans="1:6" x14ac:dyDescent="0.25">
      <c r="A37" s="16">
        <v>45291</v>
      </c>
      <c r="B37" s="17" t="s">
        <v>7</v>
      </c>
      <c r="C37" s="22">
        <v>-33937.050000000003</v>
      </c>
      <c r="D37" s="17" t="s">
        <v>37</v>
      </c>
      <c r="E37" s="17" t="s">
        <v>53</v>
      </c>
      <c r="F37" s="17">
        <v>1508</v>
      </c>
    </row>
    <row r="38" spans="1:6" x14ac:dyDescent="0.25">
      <c r="A38" s="16">
        <v>45322</v>
      </c>
      <c r="B38" s="17" t="s">
        <v>7</v>
      </c>
      <c r="C38" s="22">
        <v>-28014.58</v>
      </c>
      <c r="D38" s="17" t="s">
        <v>37</v>
      </c>
      <c r="E38" s="17" t="s">
        <v>89</v>
      </c>
      <c r="F38" s="17">
        <v>1508</v>
      </c>
    </row>
    <row r="39" spans="1:6" x14ac:dyDescent="0.25">
      <c r="A39" s="16">
        <v>45351</v>
      </c>
      <c r="B39" s="17" t="s">
        <v>7</v>
      </c>
      <c r="C39" s="22">
        <v>-9738.2999999999993</v>
      </c>
      <c r="D39" s="17" t="s">
        <v>37</v>
      </c>
      <c r="E39" s="17" t="s">
        <v>89</v>
      </c>
      <c r="F39" s="17">
        <v>1508</v>
      </c>
    </row>
    <row r="40" spans="1:6" x14ac:dyDescent="0.25">
      <c r="A40" s="16">
        <v>45382</v>
      </c>
      <c r="B40" s="17" t="s">
        <v>7</v>
      </c>
      <c r="C40" s="22">
        <v>-27774.17</v>
      </c>
      <c r="D40" s="17" t="s">
        <v>37</v>
      </c>
      <c r="E40" s="17" t="s">
        <v>53</v>
      </c>
      <c r="F40" s="17">
        <v>1508</v>
      </c>
    </row>
    <row r="41" spans="1:6" x14ac:dyDescent="0.25">
      <c r="A41" s="16">
        <v>45412</v>
      </c>
      <c r="B41" s="17" t="s">
        <v>7</v>
      </c>
      <c r="C41" s="22">
        <v>-15590.75</v>
      </c>
      <c r="D41" s="17" t="s">
        <v>37</v>
      </c>
      <c r="E41" s="17" t="s">
        <v>54</v>
      </c>
      <c r="F41" s="17">
        <v>1508</v>
      </c>
    </row>
    <row r="42" spans="1:6" x14ac:dyDescent="0.25">
      <c r="A42" s="16">
        <v>45443</v>
      </c>
      <c r="B42" s="17" t="s">
        <v>7</v>
      </c>
      <c r="C42" s="22">
        <v>-10477.76</v>
      </c>
      <c r="D42" s="17" t="s">
        <v>37</v>
      </c>
      <c r="E42" s="17" t="s">
        <v>89</v>
      </c>
      <c r="F42" s="17">
        <v>1508</v>
      </c>
    </row>
    <row r="43" spans="1:6" x14ac:dyDescent="0.25">
      <c r="A43" s="16">
        <v>45473</v>
      </c>
      <c r="B43" s="17" t="s">
        <v>7</v>
      </c>
      <c r="C43" s="22">
        <v>-17068.18</v>
      </c>
      <c r="D43" s="17" t="s">
        <v>37</v>
      </c>
      <c r="E43" s="17" t="s">
        <v>54</v>
      </c>
      <c r="F43" s="17">
        <v>1508</v>
      </c>
    </row>
    <row r="44" spans="1:6" x14ac:dyDescent="0.25">
      <c r="A44" s="16">
        <v>45504</v>
      </c>
      <c r="B44" s="17" t="s">
        <v>7</v>
      </c>
      <c r="C44" s="22">
        <v>-9202.5499999999993</v>
      </c>
      <c r="D44" s="17" t="s">
        <v>37</v>
      </c>
      <c r="E44" s="17" t="s">
        <v>53</v>
      </c>
      <c r="F44" s="17">
        <v>1508</v>
      </c>
    </row>
    <row r="45" spans="1:6" x14ac:dyDescent="0.25">
      <c r="A45" s="16">
        <v>45535</v>
      </c>
      <c r="B45" s="17" t="s">
        <v>7</v>
      </c>
      <c r="C45" s="22">
        <v>-13105.69</v>
      </c>
      <c r="D45" s="17" t="s">
        <v>37</v>
      </c>
      <c r="E45" s="17" t="s">
        <v>89</v>
      </c>
      <c r="F45" s="17">
        <v>1508</v>
      </c>
    </row>
    <row r="46" spans="1:6" x14ac:dyDescent="0.25">
      <c r="A46" s="16">
        <v>45565</v>
      </c>
      <c r="B46" s="17" t="s">
        <v>7</v>
      </c>
      <c r="C46" s="22">
        <v>-34253.25</v>
      </c>
      <c r="D46" s="17" t="s">
        <v>37</v>
      </c>
      <c r="E46" s="17" t="s">
        <v>53</v>
      </c>
      <c r="F46" s="17">
        <v>1508</v>
      </c>
    </row>
    <row r="47" spans="1:6" x14ac:dyDescent="0.25">
      <c r="A47" s="16">
        <v>45596</v>
      </c>
      <c r="B47" s="17" t="s">
        <v>7</v>
      </c>
      <c r="C47" s="22">
        <v>-44306.54</v>
      </c>
      <c r="D47" s="17" t="s">
        <v>37</v>
      </c>
      <c r="E47" s="17" t="s">
        <v>89</v>
      </c>
      <c r="F47" s="17">
        <v>1508</v>
      </c>
    </row>
    <row r="48" spans="1:6" x14ac:dyDescent="0.25">
      <c r="A48" s="16">
        <v>45626</v>
      </c>
      <c r="B48" s="17" t="s">
        <v>7</v>
      </c>
      <c r="C48" s="22">
        <v>-26549.33</v>
      </c>
      <c r="D48" s="17" t="s">
        <v>37</v>
      </c>
      <c r="E48" s="17" t="s">
        <v>89</v>
      </c>
      <c r="F48" s="17">
        <v>1508</v>
      </c>
    </row>
    <row r="49" spans="1:6" x14ac:dyDescent="0.25">
      <c r="A49" s="16">
        <v>45657</v>
      </c>
      <c r="B49" s="17" t="s">
        <v>7</v>
      </c>
      <c r="C49" s="22">
        <v>-8878.2900000000009</v>
      </c>
      <c r="D49" s="17" t="s">
        <v>37</v>
      </c>
      <c r="E49" s="17" t="s">
        <v>89</v>
      </c>
      <c r="F49" s="17">
        <v>1508</v>
      </c>
    </row>
    <row r="50" spans="1:6" x14ac:dyDescent="0.25">
      <c r="A50" s="16">
        <v>44957</v>
      </c>
      <c r="B50" s="17" t="s">
        <v>68</v>
      </c>
      <c r="C50" s="22">
        <v>-37989.89</v>
      </c>
      <c r="D50" s="17" t="s">
        <v>34</v>
      </c>
      <c r="E50" s="17" t="s">
        <v>69</v>
      </c>
      <c r="F50" s="17">
        <v>1049</v>
      </c>
    </row>
    <row r="51" spans="1:6" x14ac:dyDescent="0.25">
      <c r="A51" s="16">
        <v>44985</v>
      </c>
      <c r="B51" s="17" t="s">
        <v>68</v>
      </c>
      <c r="C51" s="22">
        <v>-19192.2</v>
      </c>
      <c r="D51" s="17" t="s">
        <v>34</v>
      </c>
      <c r="E51" s="17" t="s">
        <v>86</v>
      </c>
      <c r="F51" s="17">
        <v>1049</v>
      </c>
    </row>
    <row r="52" spans="1:6" x14ac:dyDescent="0.25">
      <c r="A52" s="16">
        <v>45016</v>
      </c>
      <c r="B52" s="17" t="s">
        <v>68</v>
      </c>
      <c r="C52" s="22">
        <v>-20230.12</v>
      </c>
      <c r="D52" s="17" t="s">
        <v>34</v>
      </c>
      <c r="E52" s="17" t="s">
        <v>69</v>
      </c>
      <c r="F52" s="17">
        <v>1049</v>
      </c>
    </row>
    <row r="53" spans="1:6" x14ac:dyDescent="0.25">
      <c r="A53" s="16">
        <v>45046</v>
      </c>
      <c r="B53" s="17" t="s">
        <v>68</v>
      </c>
      <c r="C53" s="22">
        <v>-24946.86</v>
      </c>
      <c r="D53" s="17" t="s">
        <v>34</v>
      </c>
      <c r="E53" s="17" t="s">
        <v>70</v>
      </c>
      <c r="F53" s="17">
        <v>1049</v>
      </c>
    </row>
    <row r="54" spans="1:6" x14ac:dyDescent="0.25">
      <c r="A54" s="16">
        <v>45077</v>
      </c>
      <c r="B54" s="17" t="s">
        <v>68</v>
      </c>
      <c r="C54" s="22">
        <v>-8276.49</v>
      </c>
      <c r="D54" s="17" t="s">
        <v>34</v>
      </c>
      <c r="E54" s="17" t="s">
        <v>69</v>
      </c>
      <c r="F54" s="17">
        <v>1049</v>
      </c>
    </row>
    <row r="55" spans="1:6" x14ac:dyDescent="0.25">
      <c r="A55" s="16">
        <v>45107</v>
      </c>
      <c r="B55" s="17" t="s">
        <v>68</v>
      </c>
      <c r="C55" s="22">
        <v>-41112.86</v>
      </c>
      <c r="D55" s="17" t="s">
        <v>34</v>
      </c>
      <c r="E55" s="17" t="s">
        <v>69</v>
      </c>
      <c r="F55" s="17">
        <v>1049</v>
      </c>
    </row>
    <row r="56" spans="1:6" x14ac:dyDescent="0.25">
      <c r="A56" s="16">
        <v>45138</v>
      </c>
      <c r="B56" s="17" t="s">
        <v>68</v>
      </c>
      <c r="C56" s="22">
        <v>-26521.33</v>
      </c>
      <c r="D56" s="17" t="s">
        <v>34</v>
      </c>
      <c r="E56" s="17" t="s">
        <v>69</v>
      </c>
      <c r="F56" s="17">
        <v>1049</v>
      </c>
    </row>
    <row r="57" spans="1:6" x14ac:dyDescent="0.25">
      <c r="A57" s="16">
        <v>45169</v>
      </c>
      <c r="B57" s="17" t="s">
        <v>68</v>
      </c>
      <c r="C57" s="22">
        <v>-42487.24</v>
      </c>
      <c r="D57" s="17" t="s">
        <v>34</v>
      </c>
      <c r="E57" s="17" t="s">
        <v>70</v>
      </c>
      <c r="F57" s="17">
        <v>1049</v>
      </c>
    </row>
    <row r="58" spans="1:6" x14ac:dyDescent="0.25">
      <c r="A58" s="16">
        <v>45199</v>
      </c>
      <c r="B58" s="17" t="s">
        <v>68</v>
      </c>
      <c r="C58" s="22">
        <v>-8742.17</v>
      </c>
      <c r="D58" s="17" t="s">
        <v>34</v>
      </c>
      <c r="E58" s="17" t="s">
        <v>86</v>
      </c>
      <c r="F58" s="17">
        <v>1049</v>
      </c>
    </row>
    <row r="59" spans="1:6" x14ac:dyDescent="0.25">
      <c r="A59" s="16">
        <v>45230</v>
      </c>
      <c r="B59" s="17" t="s">
        <v>68</v>
      </c>
      <c r="C59" s="22">
        <v>-40966.49</v>
      </c>
      <c r="D59" s="17" t="s">
        <v>34</v>
      </c>
      <c r="E59" s="17" t="s">
        <v>70</v>
      </c>
      <c r="F59" s="17">
        <v>1049</v>
      </c>
    </row>
    <row r="60" spans="1:6" x14ac:dyDescent="0.25">
      <c r="A60" s="16">
        <v>45260</v>
      </c>
      <c r="B60" s="17" t="s">
        <v>68</v>
      </c>
      <c r="C60" s="22">
        <v>-9950.25</v>
      </c>
      <c r="D60" s="17" t="s">
        <v>34</v>
      </c>
      <c r="E60" s="17" t="s">
        <v>69</v>
      </c>
      <c r="F60" s="17">
        <v>1049</v>
      </c>
    </row>
    <row r="61" spans="1:6" x14ac:dyDescent="0.25">
      <c r="A61" s="16">
        <v>45291</v>
      </c>
      <c r="B61" s="17" t="s">
        <v>68</v>
      </c>
      <c r="C61" s="22">
        <v>-40388.230000000003</v>
      </c>
      <c r="D61" s="17" t="s">
        <v>34</v>
      </c>
      <c r="E61" s="17" t="s">
        <v>86</v>
      </c>
      <c r="F61" s="17">
        <v>1049</v>
      </c>
    </row>
    <row r="62" spans="1:6" x14ac:dyDescent="0.25">
      <c r="A62" s="16">
        <v>45322</v>
      </c>
      <c r="B62" s="17" t="s">
        <v>68</v>
      </c>
      <c r="C62" s="22">
        <v>-44920.87</v>
      </c>
      <c r="D62" s="17" t="s">
        <v>34</v>
      </c>
      <c r="E62" s="17" t="s">
        <v>70</v>
      </c>
      <c r="F62" s="17">
        <v>1049</v>
      </c>
    </row>
    <row r="63" spans="1:6" x14ac:dyDescent="0.25">
      <c r="A63" s="16">
        <v>45351</v>
      </c>
      <c r="B63" s="17" t="s">
        <v>68</v>
      </c>
      <c r="C63" s="22">
        <v>-30758.69</v>
      </c>
      <c r="D63" s="17" t="s">
        <v>34</v>
      </c>
      <c r="E63" s="17" t="s">
        <v>86</v>
      </c>
      <c r="F63" s="17">
        <v>1049</v>
      </c>
    </row>
    <row r="64" spans="1:6" x14ac:dyDescent="0.25">
      <c r="A64" s="16">
        <v>45382</v>
      </c>
      <c r="B64" s="17" t="s">
        <v>68</v>
      </c>
      <c r="C64" s="22">
        <v>-35351.35</v>
      </c>
      <c r="D64" s="17" t="s">
        <v>34</v>
      </c>
      <c r="E64" s="17" t="s">
        <v>86</v>
      </c>
      <c r="F64" s="17">
        <v>1049</v>
      </c>
    </row>
    <row r="65" spans="1:6" x14ac:dyDescent="0.25">
      <c r="A65" s="16">
        <v>45412</v>
      </c>
      <c r="B65" s="17" t="s">
        <v>68</v>
      </c>
      <c r="C65" s="22">
        <v>-22256.45</v>
      </c>
      <c r="D65" s="17" t="s">
        <v>34</v>
      </c>
      <c r="E65" s="17" t="s">
        <v>69</v>
      </c>
      <c r="F65" s="17">
        <v>1049</v>
      </c>
    </row>
    <row r="66" spans="1:6" x14ac:dyDescent="0.25">
      <c r="A66" s="16">
        <v>45443</v>
      </c>
      <c r="B66" s="17" t="s">
        <v>68</v>
      </c>
      <c r="C66" s="22">
        <v>-20386.46</v>
      </c>
      <c r="D66" s="17" t="s">
        <v>34</v>
      </c>
      <c r="E66" s="17" t="s">
        <v>70</v>
      </c>
      <c r="F66" s="17">
        <v>1049</v>
      </c>
    </row>
    <row r="67" spans="1:6" x14ac:dyDescent="0.25">
      <c r="A67" s="16">
        <v>45473</v>
      </c>
      <c r="B67" s="17" t="s">
        <v>68</v>
      </c>
      <c r="C67" s="22">
        <v>-44587.94</v>
      </c>
      <c r="D67" s="17" t="s">
        <v>34</v>
      </c>
      <c r="E67" s="17" t="s">
        <v>86</v>
      </c>
      <c r="F67" s="17">
        <v>1049</v>
      </c>
    </row>
    <row r="68" spans="1:6" x14ac:dyDescent="0.25">
      <c r="A68" s="16">
        <v>45504</v>
      </c>
      <c r="B68" s="17" t="s">
        <v>68</v>
      </c>
      <c r="C68" s="22">
        <v>-20841.2</v>
      </c>
      <c r="D68" s="17" t="s">
        <v>34</v>
      </c>
      <c r="E68" s="17" t="s">
        <v>70</v>
      </c>
      <c r="F68" s="17">
        <v>1049</v>
      </c>
    </row>
    <row r="69" spans="1:6" x14ac:dyDescent="0.25">
      <c r="A69" s="16">
        <v>45535</v>
      </c>
      <c r="B69" s="17" t="s">
        <v>68</v>
      </c>
      <c r="C69" s="22">
        <v>-26747.72</v>
      </c>
      <c r="D69" s="17" t="s">
        <v>34</v>
      </c>
      <c r="E69" s="17" t="s">
        <v>86</v>
      </c>
      <c r="F69" s="17">
        <v>1049</v>
      </c>
    </row>
    <row r="70" spans="1:6" x14ac:dyDescent="0.25">
      <c r="A70" s="16">
        <v>45565</v>
      </c>
      <c r="B70" s="17" t="s">
        <v>68</v>
      </c>
      <c r="C70" s="22">
        <v>-15455.74</v>
      </c>
      <c r="D70" s="17" t="s">
        <v>34</v>
      </c>
      <c r="E70" s="17" t="s">
        <v>69</v>
      </c>
      <c r="F70" s="17">
        <v>1049</v>
      </c>
    </row>
    <row r="71" spans="1:6" x14ac:dyDescent="0.25">
      <c r="A71" s="16">
        <v>45596</v>
      </c>
      <c r="B71" s="17" t="s">
        <v>68</v>
      </c>
      <c r="C71" s="22">
        <v>-41784.839999999997</v>
      </c>
      <c r="D71" s="17" t="s">
        <v>34</v>
      </c>
      <c r="E71" s="17" t="s">
        <v>86</v>
      </c>
      <c r="F71" s="17">
        <v>1049</v>
      </c>
    </row>
    <row r="72" spans="1:6" x14ac:dyDescent="0.25">
      <c r="A72" s="16">
        <v>45626</v>
      </c>
      <c r="B72" s="17" t="s">
        <v>68</v>
      </c>
      <c r="C72" s="22">
        <v>-20611.27</v>
      </c>
      <c r="D72" s="17" t="s">
        <v>34</v>
      </c>
      <c r="E72" s="17" t="s">
        <v>69</v>
      </c>
      <c r="F72" s="17">
        <v>1049</v>
      </c>
    </row>
    <row r="73" spans="1:6" x14ac:dyDescent="0.25">
      <c r="A73" s="16">
        <v>45657</v>
      </c>
      <c r="B73" s="17" t="s">
        <v>68</v>
      </c>
      <c r="C73" s="22">
        <v>-13424.08</v>
      </c>
      <c r="D73" s="17" t="s">
        <v>34</v>
      </c>
      <c r="E73" s="17" t="s">
        <v>70</v>
      </c>
      <c r="F73" s="17">
        <v>1049</v>
      </c>
    </row>
    <row r="74" spans="1:6" x14ac:dyDescent="0.25">
      <c r="A74" s="16">
        <v>44957</v>
      </c>
      <c r="B74" s="17" t="s">
        <v>68</v>
      </c>
      <c r="C74" s="22">
        <v>-20437.509999999998</v>
      </c>
      <c r="D74" s="17" t="s">
        <v>37</v>
      </c>
      <c r="E74" s="17" t="s">
        <v>70</v>
      </c>
      <c r="F74" s="17">
        <v>1049</v>
      </c>
    </row>
    <row r="75" spans="1:6" x14ac:dyDescent="0.25">
      <c r="A75" s="16">
        <v>44985</v>
      </c>
      <c r="B75" s="17" t="s">
        <v>68</v>
      </c>
      <c r="C75" s="22">
        <v>-18277.25</v>
      </c>
      <c r="D75" s="17" t="s">
        <v>37</v>
      </c>
      <c r="E75" s="17" t="s">
        <v>70</v>
      </c>
      <c r="F75" s="17">
        <v>1049</v>
      </c>
    </row>
    <row r="76" spans="1:6" x14ac:dyDescent="0.25">
      <c r="A76" s="16">
        <v>45016</v>
      </c>
      <c r="B76" s="17" t="s">
        <v>68</v>
      </c>
      <c r="C76" s="22">
        <v>-9112.91</v>
      </c>
      <c r="D76" s="17" t="s">
        <v>37</v>
      </c>
      <c r="E76" s="17" t="s">
        <v>69</v>
      </c>
      <c r="F76" s="17">
        <v>1049</v>
      </c>
    </row>
    <row r="77" spans="1:6" x14ac:dyDescent="0.25">
      <c r="A77" s="16">
        <v>45046</v>
      </c>
      <c r="B77" s="17" t="s">
        <v>68</v>
      </c>
      <c r="C77" s="22">
        <v>-5635.8</v>
      </c>
      <c r="D77" s="17" t="s">
        <v>37</v>
      </c>
      <c r="E77" s="17" t="s">
        <v>86</v>
      </c>
      <c r="F77" s="17">
        <v>1049</v>
      </c>
    </row>
    <row r="78" spans="1:6" x14ac:dyDescent="0.25">
      <c r="A78" s="16">
        <v>45077</v>
      </c>
      <c r="B78" s="17" t="s">
        <v>68</v>
      </c>
      <c r="C78" s="22">
        <v>-44453.24</v>
      </c>
      <c r="D78" s="17" t="s">
        <v>37</v>
      </c>
      <c r="E78" s="17" t="s">
        <v>86</v>
      </c>
      <c r="F78" s="17">
        <v>1049</v>
      </c>
    </row>
    <row r="79" spans="1:6" x14ac:dyDescent="0.25">
      <c r="A79" s="16">
        <v>45107</v>
      </c>
      <c r="B79" s="17" t="s">
        <v>68</v>
      </c>
      <c r="C79" s="22">
        <v>-34648.21</v>
      </c>
      <c r="D79" s="17" t="s">
        <v>37</v>
      </c>
      <c r="E79" s="17" t="s">
        <v>86</v>
      </c>
      <c r="F79" s="17">
        <v>1049</v>
      </c>
    </row>
    <row r="80" spans="1:6" x14ac:dyDescent="0.25">
      <c r="A80" s="16">
        <v>45138</v>
      </c>
      <c r="B80" s="17" t="s">
        <v>68</v>
      </c>
      <c r="C80" s="22">
        <v>-6867.99</v>
      </c>
      <c r="D80" s="17" t="s">
        <v>37</v>
      </c>
      <c r="E80" s="17" t="s">
        <v>86</v>
      </c>
      <c r="F80" s="17">
        <v>1049</v>
      </c>
    </row>
    <row r="81" spans="1:6" x14ac:dyDescent="0.25">
      <c r="A81" s="16">
        <v>45169</v>
      </c>
      <c r="B81" s="17" t="s">
        <v>68</v>
      </c>
      <c r="C81" s="22">
        <v>-39247.839999999997</v>
      </c>
      <c r="D81" s="17" t="s">
        <v>37</v>
      </c>
      <c r="E81" s="17" t="s">
        <v>70</v>
      </c>
      <c r="F81" s="17">
        <v>1049</v>
      </c>
    </row>
    <row r="82" spans="1:6" x14ac:dyDescent="0.25">
      <c r="A82" s="16">
        <v>45199</v>
      </c>
      <c r="B82" s="17" t="s">
        <v>68</v>
      </c>
      <c r="C82" s="22">
        <v>-10378.719999999999</v>
      </c>
      <c r="D82" s="17" t="s">
        <v>37</v>
      </c>
      <c r="E82" s="17" t="s">
        <v>70</v>
      </c>
      <c r="F82" s="17">
        <v>1049</v>
      </c>
    </row>
    <row r="83" spans="1:6" x14ac:dyDescent="0.25">
      <c r="A83" s="16">
        <v>45230</v>
      </c>
      <c r="B83" s="17" t="s">
        <v>68</v>
      </c>
      <c r="C83" s="22">
        <v>-39944.949999999997</v>
      </c>
      <c r="D83" s="17" t="s">
        <v>37</v>
      </c>
      <c r="E83" s="17" t="s">
        <v>69</v>
      </c>
      <c r="F83" s="17">
        <v>1049</v>
      </c>
    </row>
    <row r="84" spans="1:6" x14ac:dyDescent="0.25">
      <c r="A84" s="16">
        <v>45260</v>
      </c>
      <c r="B84" s="17" t="s">
        <v>68</v>
      </c>
      <c r="C84" s="22">
        <v>-27404.26</v>
      </c>
      <c r="D84" s="17" t="s">
        <v>37</v>
      </c>
      <c r="E84" s="17" t="s">
        <v>69</v>
      </c>
      <c r="F84" s="17">
        <v>1049</v>
      </c>
    </row>
    <row r="85" spans="1:6" x14ac:dyDescent="0.25">
      <c r="A85" s="16">
        <v>45291</v>
      </c>
      <c r="B85" s="17" t="s">
        <v>68</v>
      </c>
      <c r="C85" s="22">
        <v>-13163.54</v>
      </c>
      <c r="D85" s="17" t="s">
        <v>37</v>
      </c>
      <c r="E85" s="17" t="s">
        <v>70</v>
      </c>
      <c r="F85" s="17">
        <v>1049</v>
      </c>
    </row>
    <row r="86" spans="1:6" x14ac:dyDescent="0.25">
      <c r="A86" s="16">
        <v>45322</v>
      </c>
      <c r="B86" s="17" t="s">
        <v>68</v>
      </c>
      <c r="C86" s="22">
        <v>-48591.11</v>
      </c>
      <c r="D86" s="17" t="s">
        <v>37</v>
      </c>
      <c r="E86" s="17" t="s">
        <v>86</v>
      </c>
      <c r="F86" s="17">
        <v>1049</v>
      </c>
    </row>
    <row r="87" spans="1:6" x14ac:dyDescent="0.25">
      <c r="A87" s="16">
        <v>45351</v>
      </c>
      <c r="B87" s="17" t="s">
        <v>68</v>
      </c>
      <c r="C87" s="22">
        <v>-20021.150000000001</v>
      </c>
      <c r="D87" s="17" t="s">
        <v>37</v>
      </c>
      <c r="E87" s="17" t="s">
        <v>86</v>
      </c>
      <c r="F87" s="17">
        <v>1049</v>
      </c>
    </row>
    <row r="88" spans="1:6" x14ac:dyDescent="0.25">
      <c r="A88" s="16">
        <v>45382</v>
      </c>
      <c r="B88" s="17" t="s">
        <v>68</v>
      </c>
      <c r="C88" s="22">
        <v>-48972.27</v>
      </c>
      <c r="D88" s="17" t="s">
        <v>37</v>
      </c>
      <c r="E88" s="17" t="s">
        <v>86</v>
      </c>
      <c r="F88" s="17">
        <v>1049</v>
      </c>
    </row>
    <row r="89" spans="1:6" x14ac:dyDescent="0.25">
      <c r="A89" s="16">
        <v>45412</v>
      </c>
      <c r="B89" s="17" t="s">
        <v>68</v>
      </c>
      <c r="C89" s="22">
        <v>-23567.69</v>
      </c>
      <c r="D89" s="17" t="s">
        <v>37</v>
      </c>
      <c r="E89" s="17" t="s">
        <v>69</v>
      </c>
      <c r="F89" s="17">
        <v>1049</v>
      </c>
    </row>
    <row r="90" spans="1:6" x14ac:dyDescent="0.25">
      <c r="A90" s="16">
        <v>45443</v>
      </c>
      <c r="B90" s="17" t="s">
        <v>68</v>
      </c>
      <c r="C90" s="22">
        <v>-24162.65</v>
      </c>
      <c r="D90" s="17" t="s">
        <v>37</v>
      </c>
      <c r="E90" s="17" t="s">
        <v>69</v>
      </c>
      <c r="F90" s="17">
        <v>1049</v>
      </c>
    </row>
    <row r="91" spans="1:6" x14ac:dyDescent="0.25">
      <c r="A91" s="16">
        <v>45473</v>
      </c>
      <c r="B91" s="17" t="s">
        <v>68</v>
      </c>
      <c r="C91" s="22">
        <v>-21299.77</v>
      </c>
      <c r="D91" s="17" t="s">
        <v>37</v>
      </c>
      <c r="E91" s="17" t="s">
        <v>69</v>
      </c>
      <c r="F91" s="17">
        <v>1049</v>
      </c>
    </row>
    <row r="92" spans="1:6" x14ac:dyDescent="0.25">
      <c r="A92" s="16">
        <v>45504</v>
      </c>
      <c r="B92" s="17" t="s">
        <v>68</v>
      </c>
      <c r="C92" s="22">
        <v>-25753.5</v>
      </c>
      <c r="D92" s="17" t="s">
        <v>37</v>
      </c>
      <c r="E92" s="17" t="s">
        <v>86</v>
      </c>
      <c r="F92" s="17">
        <v>1049</v>
      </c>
    </row>
    <row r="93" spans="1:6" x14ac:dyDescent="0.25">
      <c r="A93" s="16">
        <v>45535</v>
      </c>
      <c r="B93" s="17" t="s">
        <v>68</v>
      </c>
      <c r="C93" s="22">
        <v>-39772.370000000003</v>
      </c>
      <c r="D93" s="17" t="s">
        <v>37</v>
      </c>
      <c r="E93" s="17" t="s">
        <v>86</v>
      </c>
      <c r="F93" s="17">
        <v>1049</v>
      </c>
    </row>
    <row r="94" spans="1:6" x14ac:dyDescent="0.25">
      <c r="A94" s="16">
        <v>45565</v>
      </c>
      <c r="B94" s="17" t="s">
        <v>68</v>
      </c>
      <c r="C94" s="22">
        <v>-30307.18</v>
      </c>
      <c r="D94" s="17" t="s">
        <v>37</v>
      </c>
      <c r="E94" s="17" t="s">
        <v>70</v>
      </c>
      <c r="F94" s="17">
        <v>1049</v>
      </c>
    </row>
    <row r="95" spans="1:6" x14ac:dyDescent="0.25">
      <c r="A95" s="16">
        <v>45596</v>
      </c>
      <c r="B95" s="17" t="s">
        <v>68</v>
      </c>
      <c r="C95" s="22">
        <v>-33727.78</v>
      </c>
      <c r="D95" s="17" t="s">
        <v>37</v>
      </c>
      <c r="E95" s="17" t="s">
        <v>86</v>
      </c>
      <c r="F95" s="17">
        <v>1049</v>
      </c>
    </row>
    <row r="96" spans="1:6" x14ac:dyDescent="0.25">
      <c r="A96" s="16">
        <v>45626</v>
      </c>
      <c r="B96" s="17" t="s">
        <v>68</v>
      </c>
      <c r="C96" s="22">
        <v>-19297.88</v>
      </c>
      <c r="D96" s="17" t="s">
        <v>37</v>
      </c>
      <c r="E96" s="17" t="s">
        <v>69</v>
      </c>
      <c r="F96" s="17">
        <v>1049</v>
      </c>
    </row>
    <row r="97" spans="1:6" x14ac:dyDescent="0.25">
      <c r="A97" s="16">
        <v>45657</v>
      </c>
      <c r="B97" s="17" t="s">
        <v>68</v>
      </c>
      <c r="C97" s="22">
        <v>-5933.98</v>
      </c>
      <c r="D97" s="17" t="s">
        <v>37</v>
      </c>
      <c r="E97" s="17" t="s">
        <v>69</v>
      </c>
      <c r="F97" s="17">
        <v>1049</v>
      </c>
    </row>
    <row r="98" spans="1:6" x14ac:dyDescent="0.25">
      <c r="A98" s="16">
        <v>44957</v>
      </c>
      <c r="B98" s="17" t="s">
        <v>9</v>
      </c>
      <c r="C98" s="22">
        <v>-36412.050000000003</v>
      </c>
      <c r="D98" s="17" t="s">
        <v>34</v>
      </c>
      <c r="E98" s="17" t="s">
        <v>60</v>
      </c>
      <c r="F98" s="17">
        <v>9560</v>
      </c>
    </row>
    <row r="99" spans="1:6" x14ac:dyDescent="0.25">
      <c r="A99" s="16">
        <v>44985</v>
      </c>
      <c r="B99" s="17" t="s">
        <v>9</v>
      </c>
      <c r="C99" s="22">
        <v>-15382.18</v>
      </c>
      <c r="D99" s="17" t="s">
        <v>34</v>
      </c>
      <c r="E99" s="17" t="s">
        <v>60</v>
      </c>
      <c r="F99" s="17">
        <v>9560</v>
      </c>
    </row>
    <row r="100" spans="1:6" x14ac:dyDescent="0.25">
      <c r="A100" s="16">
        <v>45016</v>
      </c>
      <c r="B100" s="17" t="s">
        <v>9</v>
      </c>
      <c r="C100" s="22">
        <v>-18688.28</v>
      </c>
      <c r="D100" s="17" t="s">
        <v>34</v>
      </c>
      <c r="E100" s="17" t="s">
        <v>90</v>
      </c>
      <c r="F100" s="17">
        <v>9560</v>
      </c>
    </row>
    <row r="101" spans="1:6" x14ac:dyDescent="0.25">
      <c r="A101" s="16">
        <v>45046</v>
      </c>
      <c r="B101" s="17" t="s">
        <v>9</v>
      </c>
      <c r="C101" s="22">
        <v>-9478.34</v>
      </c>
      <c r="D101" s="17" t="s">
        <v>34</v>
      </c>
      <c r="E101" s="17" t="s">
        <v>61</v>
      </c>
      <c r="F101" s="17">
        <v>9560</v>
      </c>
    </row>
    <row r="102" spans="1:6" x14ac:dyDescent="0.25">
      <c r="A102" s="16">
        <v>45077</v>
      </c>
      <c r="B102" s="17" t="s">
        <v>9</v>
      </c>
      <c r="C102" s="22">
        <v>-15446.67</v>
      </c>
      <c r="D102" s="17" t="s">
        <v>34</v>
      </c>
      <c r="E102" s="17" t="s">
        <v>90</v>
      </c>
      <c r="F102" s="17">
        <v>9560</v>
      </c>
    </row>
    <row r="103" spans="1:6" x14ac:dyDescent="0.25">
      <c r="A103" s="16">
        <v>45107</v>
      </c>
      <c r="B103" s="17" t="s">
        <v>9</v>
      </c>
      <c r="C103" s="22">
        <v>-34809.31</v>
      </c>
      <c r="D103" s="17" t="s">
        <v>34</v>
      </c>
      <c r="E103" s="17" t="s">
        <v>60</v>
      </c>
      <c r="F103" s="17">
        <v>9560</v>
      </c>
    </row>
    <row r="104" spans="1:6" x14ac:dyDescent="0.25">
      <c r="A104" s="16">
        <v>45138</v>
      </c>
      <c r="B104" s="17" t="s">
        <v>9</v>
      </c>
      <c r="C104" s="22">
        <v>-13204.55</v>
      </c>
      <c r="D104" s="17" t="s">
        <v>34</v>
      </c>
      <c r="E104" s="17" t="s">
        <v>60</v>
      </c>
      <c r="F104" s="17">
        <v>9560</v>
      </c>
    </row>
    <row r="105" spans="1:6" x14ac:dyDescent="0.25">
      <c r="A105" s="16">
        <v>45169</v>
      </c>
      <c r="B105" s="17" t="s">
        <v>9</v>
      </c>
      <c r="C105" s="22">
        <v>-17490.169999999998</v>
      </c>
      <c r="D105" s="17" t="s">
        <v>34</v>
      </c>
      <c r="E105" s="17" t="s">
        <v>61</v>
      </c>
      <c r="F105" s="17">
        <v>9560</v>
      </c>
    </row>
    <row r="106" spans="1:6" x14ac:dyDescent="0.25">
      <c r="A106" s="16">
        <v>45199</v>
      </c>
      <c r="B106" s="17" t="s">
        <v>9</v>
      </c>
      <c r="C106" s="22">
        <v>-19753.55</v>
      </c>
      <c r="D106" s="17" t="s">
        <v>34</v>
      </c>
      <c r="E106" s="17" t="s">
        <v>61</v>
      </c>
      <c r="F106" s="17">
        <v>9560</v>
      </c>
    </row>
    <row r="107" spans="1:6" x14ac:dyDescent="0.25">
      <c r="A107" s="16">
        <v>45230</v>
      </c>
      <c r="B107" s="17" t="s">
        <v>9</v>
      </c>
      <c r="C107" s="22">
        <v>-22621.03</v>
      </c>
      <c r="D107" s="17" t="s">
        <v>34</v>
      </c>
      <c r="E107" s="17" t="s">
        <v>60</v>
      </c>
      <c r="F107" s="17">
        <v>9560</v>
      </c>
    </row>
    <row r="108" spans="1:6" x14ac:dyDescent="0.25">
      <c r="A108" s="16">
        <v>45260</v>
      </c>
      <c r="B108" s="17" t="s">
        <v>9</v>
      </c>
      <c r="C108" s="22">
        <v>-41171.56</v>
      </c>
      <c r="D108" s="17" t="s">
        <v>34</v>
      </c>
      <c r="E108" s="17" t="s">
        <v>61</v>
      </c>
      <c r="F108" s="17">
        <v>9560</v>
      </c>
    </row>
    <row r="109" spans="1:6" x14ac:dyDescent="0.25">
      <c r="A109" s="16">
        <v>45291</v>
      </c>
      <c r="B109" s="17" t="s">
        <v>9</v>
      </c>
      <c r="C109" s="22">
        <v>-44860.23</v>
      </c>
      <c r="D109" s="17" t="s">
        <v>34</v>
      </c>
      <c r="E109" s="17" t="s">
        <v>90</v>
      </c>
      <c r="F109" s="17">
        <v>9560</v>
      </c>
    </row>
    <row r="110" spans="1:6" x14ac:dyDescent="0.25">
      <c r="A110" s="16">
        <v>45322</v>
      </c>
      <c r="B110" s="17" t="s">
        <v>9</v>
      </c>
      <c r="C110" s="22">
        <v>-14647.76</v>
      </c>
      <c r="D110" s="17" t="s">
        <v>34</v>
      </c>
      <c r="E110" s="17" t="s">
        <v>61</v>
      </c>
      <c r="F110" s="17">
        <v>9560</v>
      </c>
    </row>
    <row r="111" spans="1:6" x14ac:dyDescent="0.25">
      <c r="A111" s="16">
        <v>45351</v>
      </c>
      <c r="B111" s="17" t="s">
        <v>9</v>
      </c>
      <c r="C111" s="22">
        <v>-29268.74</v>
      </c>
      <c r="D111" s="17" t="s">
        <v>34</v>
      </c>
      <c r="E111" s="17" t="s">
        <v>90</v>
      </c>
      <c r="F111" s="17">
        <v>9560</v>
      </c>
    </row>
    <row r="112" spans="1:6" x14ac:dyDescent="0.25">
      <c r="A112" s="16">
        <v>45382</v>
      </c>
      <c r="B112" s="17" t="s">
        <v>9</v>
      </c>
      <c r="C112" s="22">
        <v>-41550.07</v>
      </c>
      <c r="D112" s="17" t="s">
        <v>34</v>
      </c>
      <c r="E112" s="17" t="s">
        <v>90</v>
      </c>
      <c r="F112" s="17">
        <v>9560</v>
      </c>
    </row>
    <row r="113" spans="1:6" x14ac:dyDescent="0.25">
      <c r="A113" s="16">
        <v>45412</v>
      </c>
      <c r="B113" s="17" t="s">
        <v>9</v>
      </c>
      <c r="C113" s="22">
        <v>-13198.18</v>
      </c>
      <c r="D113" s="17" t="s">
        <v>34</v>
      </c>
      <c r="E113" s="17" t="s">
        <v>61</v>
      </c>
      <c r="F113" s="17">
        <v>9560</v>
      </c>
    </row>
    <row r="114" spans="1:6" x14ac:dyDescent="0.25">
      <c r="A114" s="16">
        <v>45443</v>
      </c>
      <c r="B114" s="17" t="s">
        <v>9</v>
      </c>
      <c r="C114" s="22">
        <v>-44549.37</v>
      </c>
      <c r="D114" s="17" t="s">
        <v>34</v>
      </c>
      <c r="E114" s="17" t="s">
        <v>61</v>
      </c>
      <c r="F114" s="17">
        <v>9560</v>
      </c>
    </row>
    <row r="115" spans="1:6" x14ac:dyDescent="0.25">
      <c r="A115" s="16">
        <v>45473</v>
      </c>
      <c r="B115" s="17" t="s">
        <v>9</v>
      </c>
      <c r="C115" s="22">
        <v>-25916.27</v>
      </c>
      <c r="D115" s="17" t="s">
        <v>34</v>
      </c>
      <c r="E115" s="17" t="s">
        <v>61</v>
      </c>
      <c r="F115" s="17">
        <v>9560</v>
      </c>
    </row>
    <row r="116" spans="1:6" x14ac:dyDescent="0.25">
      <c r="A116" s="16">
        <v>45504</v>
      </c>
      <c r="B116" s="17" t="s">
        <v>9</v>
      </c>
      <c r="C116" s="22">
        <v>-34022.550000000003</v>
      </c>
      <c r="D116" s="17" t="s">
        <v>34</v>
      </c>
      <c r="E116" s="17" t="s">
        <v>90</v>
      </c>
      <c r="F116" s="17">
        <v>9560</v>
      </c>
    </row>
    <row r="117" spans="1:6" x14ac:dyDescent="0.25">
      <c r="A117" s="16">
        <v>45535</v>
      </c>
      <c r="B117" s="17" t="s">
        <v>9</v>
      </c>
      <c r="C117" s="22">
        <v>-8342.6200000000008</v>
      </c>
      <c r="D117" s="17" t="s">
        <v>34</v>
      </c>
      <c r="E117" s="17" t="s">
        <v>60</v>
      </c>
      <c r="F117" s="17">
        <v>9560</v>
      </c>
    </row>
    <row r="118" spans="1:6" x14ac:dyDescent="0.25">
      <c r="A118" s="16">
        <v>45565</v>
      </c>
      <c r="B118" s="17" t="s">
        <v>9</v>
      </c>
      <c r="C118" s="22">
        <v>-6387.26</v>
      </c>
      <c r="D118" s="17" t="s">
        <v>34</v>
      </c>
      <c r="E118" s="17" t="s">
        <v>90</v>
      </c>
      <c r="F118" s="17">
        <v>9560</v>
      </c>
    </row>
    <row r="119" spans="1:6" x14ac:dyDescent="0.25">
      <c r="A119" s="16">
        <v>45596</v>
      </c>
      <c r="B119" s="17" t="s">
        <v>9</v>
      </c>
      <c r="C119" s="22">
        <v>-19426.150000000001</v>
      </c>
      <c r="D119" s="17" t="s">
        <v>34</v>
      </c>
      <c r="E119" s="17" t="s">
        <v>61</v>
      </c>
      <c r="F119" s="17">
        <v>9560</v>
      </c>
    </row>
    <row r="120" spans="1:6" x14ac:dyDescent="0.25">
      <c r="A120" s="16">
        <v>45626</v>
      </c>
      <c r="B120" s="17" t="s">
        <v>9</v>
      </c>
      <c r="C120" s="22">
        <v>-38109.019999999997</v>
      </c>
      <c r="D120" s="17" t="s">
        <v>34</v>
      </c>
      <c r="E120" s="17" t="s">
        <v>90</v>
      </c>
      <c r="F120" s="17">
        <v>9560</v>
      </c>
    </row>
    <row r="121" spans="1:6" x14ac:dyDescent="0.25">
      <c r="A121" s="16">
        <v>45657</v>
      </c>
      <c r="B121" s="17" t="s">
        <v>9</v>
      </c>
      <c r="C121" s="22">
        <v>-25408.93</v>
      </c>
      <c r="D121" s="17" t="s">
        <v>34</v>
      </c>
      <c r="E121" s="17" t="s">
        <v>90</v>
      </c>
      <c r="F121" s="17">
        <v>9560</v>
      </c>
    </row>
    <row r="122" spans="1:6" x14ac:dyDescent="0.25">
      <c r="A122" s="16">
        <v>44957</v>
      </c>
      <c r="B122" s="17" t="s">
        <v>9</v>
      </c>
      <c r="C122" s="22">
        <v>-34160.51</v>
      </c>
      <c r="D122" s="17" t="s">
        <v>37</v>
      </c>
      <c r="E122" s="17" t="s">
        <v>61</v>
      </c>
      <c r="F122" s="17">
        <v>9560</v>
      </c>
    </row>
    <row r="123" spans="1:6" x14ac:dyDescent="0.25">
      <c r="A123" s="16">
        <v>44985</v>
      </c>
      <c r="B123" s="17" t="s">
        <v>9</v>
      </c>
      <c r="C123" s="22">
        <v>-48180.69</v>
      </c>
      <c r="D123" s="17" t="s">
        <v>37</v>
      </c>
      <c r="E123" s="17" t="s">
        <v>60</v>
      </c>
      <c r="F123" s="17">
        <v>9560</v>
      </c>
    </row>
    <row r="124" spans="1:6" x14ac:dyDescent="0.25">
      <c r="A124" s="16">
        <v>45016</v>
      </c>
      <c r="B124" s="17" t="s">
        <v>9</v>
      </c>
      <c r="C124" s="22">
        <v>-17512.14</v>
      </c>
      <c r="D124" s="17" t="s">
        <v>37</v>
      </c>
      <c r="E124" s="17" t="s">
        <v>61</v>
      </c>
      <c r="F124" s="17">
        <v>9560</v>
      </c>
    </row>
    <row r="125" spans="1:6" x14ac:dyDescent="0.25">
      <c r="A125" s="16">
        <v>45046</v>
      </c>
      <c r="B125" s="17" t="s">
        <v>9</v>
      </c>
      <c r="C125" s="22">
        <v>-20642.29</v>
      </c>
      <c r="D125" s="17" t="s">
        <v>37</v>
      </c>
      <c r="E125" s="17" t="s">
        <v>90</v>
      </c>
      <c r="F125" s="17">
        <v>9560</v>
      </c>
    </row>
    <row r="126" spans="1:6" x14ac:dyDescent="0.25">
      <c r="A126" s="16">
        <v>45077</v>
      </c>
      <c r="B126" s="17" t="s">
        <v>9</v>
      </c>
      <c r="C126" s="22">
        <v>-33476.43</v>
      </c>
      <c r="D126" s="17" t="s">
        <v>37</v>
      </c>
      <c r="E126" s="17" t="s">
        <v>90</v>
      </c>
      <c r="F126" s="17">
        <v>9560</v>
      </c>
    </row>
    <row r="127" spans="1:6" x14ac:dyDescent="0.25">
      <c r="A127" s="16">
        <v>45107</v>
      </c>
      <c r="B127" s="17" t="s">
        <v>9</v>
      </c>
      <c r="C127" s="22">
        <v>-39260.92</v>
      </c>
      <c r="D127" s="17" t="s">
        <v>37</v>
      </c>
      <c r="E127" s="17" t="s">
        <v>60</v>
      </c>
      <c r="F127" s="17">
        <v>9560</v>
      </c>
    </row>
    <row r="128" spans="1:6" x14ac:dyDescent="0.25">
      <c r="A128" s="16">
        <v>45138</v>
      </c>
      <c r="B128" s="17" t="s">
        <v>9</v>
      </c>
      <c r="C128" s="22">
        <v>-34913.629999999997</v>
      </c>
      <c r="D128" s="17" t="s">
        <v>37</v>
      </c>
      <c r="E128" s="17" t="s">
        <v>90</v>
      </c>
      <c r="F128" s="17">
        <v>9560</v>
      </c>
    </row>
    <row r="129" spans="1:6" x14ac:dyDescent="0.25">
      <c r="A129" s="16">
        <v>45169</v>
      </c>
      <c r="B129" s="17" t="s">
        <v>9</v>
      </c>
      <c r="C129" s="22">
        <v>-20204.7</v>
      </c>
      <c r="D129" s="17" t="s">
        <v>37</v>
      </c>
      <c r="E129" s="17" t="s">
        <v>60</v>
      </c>
      <c r="F129" s="17">
        <v>9560</v>
      </c>
    </row>
    <row r="130" spans="1:6" x14ac:dyDescent="0.25">
      <c r="A130" s="16">
        <v>45199</v>
      </c>
      <c r="B130" s="17" t="s">
        <v>9</v>
      </c>
      <c r="C130" s="22">
        <v>-42550.31</v>
      </c>
      <c r="D130" s="17" t="s">
        <v>37</v>
      </c>
      <c r="E130" s="17" t="s">
        <v>60</v>
      </c>
      <c r="F130" s="17">
        <v>9560</v>
      </c>
    </row>
    <row r="131" spans="1:6" x14ac:dyDescent="0.25">
      <c r="A131" s="16">
        <v>45230</v>
      </c>
      <c r="B131" s="17" t="s">
        <v>9</v>
      </c>
      <c r="C131" s="22">
        <v>-32500.05</v>
      </c>
      <c r="D131" s="17" t="s">
        <v>37</v>
      </c>
      <c r="E131" s="17" t="s">
        <v>61</v>
      </c>
      <c r="F131" s="17">
        <v>9560</v>
      </c>
    </row>
    <row r="132" spans="1:6" x14ac:dyDescent="0.25">
      <c r="A132" s="16">
        <v>45260</v>
      </c>
      <c r="B132" s="17" t="s">
        <v>9</v>
      </c>
      <c r="C132" s="22">
        <v>-14081.11</v>
      </c>
      <c r="D132" s="17" t="s">
        <v>37</v>
      </c>
      <c r="E132" s="17" t="s">
        <v>90</v>
      </c>
      <c r="F132" s="17">
        <v>9560</v>
      </c>
    </row>
    <row r="133" spans="1:6" x14ac:dyDescent="0.25">
      <c r="A133" s="16">
        <v>45291</v>
      </c>
      <c r="B133" s="17" t="s">
        <v>9</v>
      </c>
      <c r="C133" s="22">
        <v>-23007.1</v>
      </c>
      <c r="D133" s="17" t="s">
        <v>37</v>
      </c>
      <c r="E133" s="17" t="s">
        <v>90</v>
      </c>
      <c r="F133" s="17">
        <v>9560</v>
      </c>
    </row>
    <row r="134" spans="1:6" x14ac:dyDescent="0.25">
      <c r="A134" s="16">
        <v>45322</v>
      </c>
      <c r="B134" s="17" t="s">
        <v>9</v>
      </c>
      <c r="C134" s="22">
        <v>-41722.589999999997</v>
      </c>
      <c r="D134" s="17" t="s">
        <v>37</v>
      </c>
      <c r="E134" s="17" t="s">
        <v>60</v>
      </c>
      <c r="F134" s="17">
        <v>9560</v>
      </c>
    </row>
    <row r="135" spans="1:6" x14ac:dyDescent="0.25">
      <c r="A135" s="16">
        <v>45351</v>
      </c>
      <c r="B135" s="17" t="s">
        <v>9</v>
      </c>
      <c r="C135" s="22">
        <v>-27110.93</v>
      </c>
      <c r="D135" s="17" t="s">
        <v>37</v>
      </c>
      <c r="E135" s="17" t="s">
        <v>60</v>
      </c>
      <c r="F135" s="17">
        <v>9560</v>
      </c>
    </row>
    <row r="136" spans="1:6" x14ac:dyDescent="0.25">
      <c r="A136" s="16">
        <v>45382</v>
      </c>
      <c r="B136" s="17" t="s">
        <v>9</v>
      </c>
      <c r="C136" s="22">
        <v>-15160.85</v>
      </c>
      <c r="D136" s="17" t="s">
        <v>37</v>
      </c>
      <c r="E136" s="17" t="s">
        <v>60</v>
      </c>
      <c r="F136" s="17">
        <v>9560</v>
      </c>
    </row>
    <row r="137" spans="1:6" x14ac:dyDescent="0.25">
      <c r="A137" s="16">
        <v>45412</v>
      </c>
      <c r="B137" s="17" t="s">
        <v>9</v>
      </c>
      <c r="C137" s="22">
        <v>-26054.12</v>
      </c>
      <c r="D137" s="17" t="s">
        <v>37</v>
      </c>
      <c r="E137" s="17" t="s">
        <v>60</v>
      </c>
      <c r="F137" s="17">
        <v>9560</v>
      </c>
    </row>
    <row r="138" spans="1:6" x14ac:dyDescent="0.25">
      <c r="A138" s="16">
        <v>45443</v>
      </c>
      <c r="B138" s="17" t="s">
        <v>9</v>
      </c>
      <c r="C138" s="22">
        <v>-42113.41</v>
      </c>
      <c r="D138" s="17" t="s">
        <v>37</v>
      </c>
      <c r="E138" s="17" t="s">
        <v>60</v>
      </c>
      <c r="F138" s="17">
        <v>9560</v>
      </c>
    </row>
    <row r="139" spans="1:6" x14ac:dyDescent="0.25">
      <c r="A139" s="16">
        <v>45473</v>
      </c>
      <c r="B139" s="17" t="s">
        <v>9</v>
      </c>
      <c r="C139" s="22">
        <v>-37325.14</v>
      </c>
      <c r="D139" s="17" t="s">
        <v>37</v>
      </c>
      <c r="E139" s="17" t="s">
        <v>90</v>
      </c>
      <c r="F139" s="17">
        <v>9560</v>
      </c>
    </row>
    <row r="140" spans="1:6" x14ac:dyDescent="0.25">
      <c r="A140" s="16">
        <v>45504</v>
      </c>
      <c r="B140" s="17" t="s">
        <v>9</v>
      </c>
      <c r="C140" s="22">
        <v>-36232.14</v>
      </c>
      <c r="D140" s="17" t="s">
        <v>37</v>
      </c>
      <c r="E140" s="17" t="s">
        <v>61</v>
      </c>
      <c r="F140" s="17">
        <v>9560</v>
      </c>
    </row>
    <row r="141" spans="1:6" x14ac:dyDescent="0.25">
      <c r="A141" s="16">
        <v>45535</v>
      </c>
      <c r="B141" s="17" t="s">
        <v>9</v>
      </c>
      <c r="C141" s="22">
        <v>-39287.51</v>
      </c>
      <c r="D141" s="17" t="s">
        <v>37</v>
      </c>
      <c r="E141" s="17" t="s">
        <v>61</v>
      </c>
      <c r="F141" s="17">
        <v>9560</v>
      </c>
    </row>
    <row r="142" spans="1:6" x14ac:dyDescent="0.25">
      <c r="A142" s="16">
        <v>45565</v>
      </c>
      <c r="B142" s="17" t="s">
        <v>9</v>
      </c>
      <c r="C142" s="22">
        <v>-22227.34</v>
      </c>
      <c r="D142" s="17" t="s">
        <v>37</v>
      </c>
      <c r="E142" s="17" t="s">
        <v>60</v>
      </c>
      <c r="F142" s="17">
        <v>9560</v>
      </c>
    </row>
    <row r="143" spans="1:6" x14ac:dyDescent="0.25">
      <c r="A143" s="16">
        <v>45596</v>
      </c>
      <c r="B143" s="17" t="s">
        <v>9</v>
      </c>
      <c r="C143" s="22">
        <v>-47191.22</v>
      </c>
      <c r="D143" s="17" t="s">
        <v>37</v>
      </c>
      <c r="E143" s="17" t="s">
        <v>90</v>
      </c>
      <c r="F143" s="17">
        <v>9560</v>
      </c>
    </row>
    <row r="144" spans="1:6" x14ac:dyDescent="0.25">
      <c r="A144" s="16">
        <v>45626</v>
      </c>
      <c r="B144" s="17" t="s">
        <v>9</v>
      </c>
      <c r="C144" s="22">
        <v>-46655.87</v>
      </c>
      <c r="D144" s="17" t="s">
        <v>37</v>
      </c>
      <c r="E144" s="17" t="s">
        <v>60</v>
      </c>
      <c r="F144" s="17">
        <v>9560</v>
      </c>
    </row>
    <row r="145" spans="1:6" x14ac:dyDescent="0.25">
      <c r="A145" s="16">
        <v>45657</v>
      </c>
      <c r="B145" s="17" t="s">
        <v>9</v>
      </c>
      <c r="C145" s="22">
        <v>-35652.080000000002</v>
      </c>
      <c r="D145" s="17" t="s">
        <v>37</v>
      </c>
      <c r="E145" s="17" t="s">
        <v>61</v>
      </c>
      <c r="F145" s="17">
        <v>9560</v>
      </c>
    </row>
    <row r="146" spans="1:6" x14ac:dyDescent="0.25">
      <c r="A146" s="16">
        <v>44957</v>
      </c>
      <c r="B146" s="17" t="s">
        <v>10</v>
      </c>
      <c r="C146" s="22">
        <v>-44895.37</v>
      </c>
      <c r="D146" s="17" t="s">
        <v>34</v>
      </c>
      <c r="E146" s="17" t="s">
        <v>62</v>
      </c>
      <c r="F146" s="17">
        <v>8792</v>
      </c>
    </row>
    <row r="147" spans="1:6" x14ac:dyDescent="0.25">
      <c r="A147" s="16">
        <v>44985</v>
      </c>
      <c r="B147" s="17" t="s">
        <v>10</v>
      </c>
      <c r="C147" s="22">
        <v>-39514.199999999997</v>
      </c>
      <c r="D147" s="17" t="s">
        <v>34</v>
      </c>
      <c r="E147" s="17" t="s">
        <v>85</v>
      </c>
      <c r="F147" s="17">
        <v>8792</v>
      </c>
    </row>
    <row r="148" spans="1:6" x14ac:dyDescent="0.25">
      <c r="A148" s="16">
        <v>45016</v>
      </c>
      <c r="B148" s="17" t="s">
        <v>10</v>
      </c>
      <c r="C148" s="22">
        <v>-6681.63</v>
      </c>
      <c r="D148" s="17" t="s">
        <v>34</v>
      </c>
      <c r="E148" s="17" t="s">
        <v>63</v>
      </c>
      <c r="F148" s="17">
        <v>8792</v>
      </c>
    </row>
    <row r="149" spans="1:6" x14ac:dyDescent="0.25">
      <c r="A149" s="16">
        <v>45046</v>
      </c>
      <c r="B149" s="17" t="s">
        <v>10</v>
      </c>
      <c r="C149" s="22">
        <v>-23963.79</v>
      </c>
      <c r="D149" s="17" t="s">
        <v>34</v>
      </c>
      <c r="E149" s="17" t="s">
        <v>85</v>
      </c>
      <c r="F149" s="17">
        <v>8792</v>
      </c>
    </row>
    <row r="150" spans="1:6" x14ac:dyDescent="0.25">
      <c r="A150" s="16">
        <v>45077</v>
      </c>
      <c r="B150" s="17" t="s">
        <v>10</v>
      </c>
      <c r="C150" s="22">
        <v>-41333.51</v>
      </c>
      <c r="D150" s="17" t="s">
        <v>34</v>
      </c>
      <c r="E150" s="17" t="s">
        <v>62</v>
      </c>
      <c r="F150" s="17">
        <v>8792</v>
      </c>
    </row>
    <row r="151" spans="1:6" x14ac:dyDescent="0.25">
      <c r="A151" s="16">
        <v>45107</v>
      </c>
      <c r="B151" s="17" t="s">
        <v>10</v>
      </c>
      <c r="C151" s="22">
        <v>-35111.089999999997</v>
      </c>
      <c r="D151" s="17" t="s">
        <v>34</v>
      </c>
      <c r="E151" s="17" t="s">
        <v>62</v>
      </c>
      <c r="F151" s="17">
        <v>8792</v>
      </c>
    </row>
    <row r="152" spans="1:6" x14ac:dyDescent="0.25">
      <c r="A152" s="16">
        <v>45138</v>
      </c>
      <c r="B152" s="17" t="s">
        <v>10</v>
      </c>
      <c r="C152" s="22">
        <v>-15229.22</v>
      </c>
      <c r="D152" s="17" t="s">
        <v>34</v>
      </c>
      <c r="E152" s="17" t="s">
        <v>62</v>
      </c>
      <c r="F152" s="17">
        <v>8792</v>
      </c>
    </row>
    <row r="153" spans="1:6" x14ac:dyDescent="0.25">
      <c r="A153" s="16">
        <v>45169</v>
      </c>
      <c r="B153" s="17" t="s">
        <v>10</v>
      </c>
      <c r="C153" s="22">
        <v>-24189.27</v>
      </c>
      <c r="D153" s="17" t="s">
        <v>34</v>
      </c>
      <c r="E153" s="17" t="s">
        <v>63</v>
      </c>
      <c r="F153" s="17">
        <v>8792</v>
      </c>
    </row>
    <row r="154" spans="1:6" x14ac:dyDescent="0.25">
      <c r="A154" s="16">
        <v>45199</v>
      </c>
      <c r="B154" s="17" t="s">
        <v>10</v>
      </c>
      <c r="C154" s="22">
        <v>-28677.91</v>
      </c>
      <c r="D154" s="17" t="s">
        <v>34</v>
      </c>
      <c r="E154" s="17" t="s">
        <v>62</v>
      </c>
      <c r="F154" s="17">
        <v>8792</v>
      </c>
    </row>
    <row r="155" spans="1:6" x14ac:dyDescent="0.25">
      <c r="A155" s="16">
        <v>45230</v>
      </c>
      <c r="B155" s="17" t="s">
        <v>10</v>
      </c>
      <c r="C155" s="22">
        <v>-44967.65</v>
      </c>
      <c r="D155" s="17" t="s">
        <v>34</v>
      </c>
      <c r="E155" s="17" t="s">
        <v>85</v>
      </c>
      <c r="F155" s="17">
        <v>8792</v>
      </c>
    </row>
    <row r="156" spans="1:6" x14ac:dyDescent="0.25">
      <c r="A156" s="16">
        <v>45260</v>
      </c>
      <c r="B156" s="17" t="s">
        <v>10</v>
      </c>
      <c r="C156" s="22">
        <v>-44291.17</v>
      </c>
      <c r="D156" s="17" t="s">
        <v>34</v>
      </c>
      <c r="E156" s="17" t="s">
        <v>85</v>
      </c>
      <c r="F156" s="17">
        <v>8792</v>
      </c>
    </row>
    <row r="157" spans="1:6" x14ac:dyDescent="0.25">
      <c r="A157" s="16">
        <v>45291</v>
      </c>
      <c r="B157" s="17" t="s">
        <v>10</v>
      </c>
      <c r="C157" s="22">
        <v>-12381.47</v>
      </c>
      <c r="D157" s="17" t="s">
        <v>34</v>
      </c>
      <c r="E157" s="17" t="s">
        <v>85</v>
      </c>
      <c r="F157" s="17">
        <v>8792</v>
      </c>
    </row>
    <row r="158" spans="1:6" x14ac:dyDescent="0.25">
      <c r="A158" s="16">
        <v>45322</v>
      </c>
      <c r="B158" s="17" t="s">
        <v>10</v>
      </c>
      <c r="C158" s="22">
        <v>-27074.45</v>
      </c>
      <c r="D158" s="17" t="s">
        <v>34</v>
      </c>
      <c r="E158" s="17" t="s">
        <v>85</v>
      </c>
      <c r="F158" s="17">
        <v>8792</v>
      </c>
    </row>
    <row r="159" spans="1:6" x14ac:dyDescent="0.25">
      <c r="A159" s="16">
        <v>45351</v>
      </c>
      <c r="B159" s="17" t="s">
        <v>10</v>
      </c>
      <c r="C159" s="22">
        <v>-23605.94</v>
      </c>
      <c r="D159" s="17" t="s">
        <v>34</v>
      </c>
      <c r="E159" s="17" t="s">
        <v>85</v>
      </c>
      <c r="F159" s="17">
        <v>8792</v>
      </c>
    </row>
    <row r="160" spans="1:6" x14ac:dyDescent="0.25">
      <c r="A160" s="16">
        <v>45382</v>
      </c>
      <c r="B160" s="17" t="s">
        <v>10</v>
      </c>
      <c r="C160" s="22">
        <v>-8990.16</v>
      </c>
      <c r="D160" s="17" t="s">
        <v>34</v>
      </c>
      <c r="E160" s="17" t="s">
        <v>85</v>
      </c>
      <c r="F160" s="17">
        <v>8792</v>
      </c>
    </row>
    <row r="161" spans="1:6" x14ac:dyDescent="0.25">
      <c r="A161" s="16">
        <v>45412</v>
      </c>
      <c r="B161" s="17" t="s">
        <v>10</v>
      </c>
      <c r="C161" s="22">
        <v>-20748.38</v>
      </c>
      <c r="D161" s="17" t="s">
        <v>34</v>
      </c>
      <c r="E161" s="17" t="s">
        <v>85</v>
      </c>
      <c r="F161" s="17">
        <v>8792</v>
      </c>
    </row>
    <row r="162" spans="1:6" x14ac:dyDescent="0.25">
      <c r="A162" s="16">
        <v>45443</v>
      </c>
      <c r="B162" s="17" t="s">
        <v>10</v>
      </c>
      <c r="C162" s="22">
        <v>-20477.21</v>
      </c>
      <c r="D162" s="17" t="s">
        <v>34</v>
      </c>
      <c r="E162" s="17" t="s">
        <v>62</v>
      </c>
      <c r="F162" s="17">
        <v>8792</v>
      </c>
    </row>
    <row r="163" spans="1:6" x14ac:dyDescent="0.25">
      <c r="A163" s="16">
        <v>45473</v>
      </c>
      <c r="B163" s="17" t="s">
        <v>10</v>
      </c>
      <c r="C163" s="22">
        <v>-18850.04</v>
      </c>
      <c r="D163" s="17" t="s">
        <v>34</v>
      </c>
      <c r="E163" s="17" t="s">
        <v>62</v>
      </c>
      <c r="F163" s="17">
        <v>8792</v>
      </c>
    </row>
    <row r="164" spans="1:6" x14ac:dyDescent="0.25">
      <c r="A164" s="16">
        <v>45504</v>
      </c>
      <c r="B164" s="17" t="s">
        <v>10</v>
      </c>
      <c r="C164" s="22">
        <v>-44653.46</v>
      </c>
      <c r="D164" s="17" t="s">
        <v>34</v>
      </c>
      <c r="E164" s="17" t="s">
        <v>85</v>
      </c>
      <c r="F164" s="17">
        <v>8792</v>
      </c>
    </row>
    <row r="165" spans="1:6" x14ac:dyDescent="0.25">
      <c r="A165" s="16">
        <v>45535</v>
      </c>
      <c r="B165" s="17" t="s">
        <v>10</v>
      </c>
      <c r="C165" s="22">
        <v>-14461.89</v>
      </c>
      <c r="D165" s="17" t="s">
        <v>34</v>
      </c>
      <c r="E165" s="17" t="s">
        <v>63</v>
      </c>
      <c r="F165" s="17">
        <v>8792</v>
      </c>
    </row>
    <row r="166" spans="1:6" x14ac:dyDescent="0.25">
      <c r="A166" s="16">
        <v>45565</v>
      </c>
      <c r="B166" s="17" t="s">
        <v>10</v>
      </c>
      <c r="C166" s="22">
        <v>-44165.49</v>
      </c>
      <c r="D166" s="17" t="s">
        <v>34</v>
      </c>
      <c r="E166" s="17" t="s">
        <v>63</v>
      </c>
      <c r="F166" s="17">
        <v>8792</v>
      </c>
    </row>
    <row r="167" spans="1:6" x14ac:dyDescent="0.25">
      <c r="A167" s="16">
        <v>45596</v>
      </c>
      <c r="B167" s="17" t="s">
        <v>10</v>
      </c>
      <c r="C167" s="22">
        <v>-47872.2</v>
      </c>
      <c r="D167" s="17" t="s">
        <v>34</v>
      </c>
      <c r="E167" s="17" t="s">
        <v>85</v>
      </c>
      <c r="F167" s="17">
        <v>8792</v>
      </c>
    </row>
    <row r="168" spans="1:6" x14ac:dyDescent="0.25">
      <c r="A168" s="16">
        <v>45626</v>
      </c>
      <c r="B168" s="17" t="s">
        <v>10</v>
      </c>
      <c r="C168" s="22">
        <v>-43437.63</v>
      </c>
      <c r="D168" s="17" t="s">
        <v>34</v>
      </c>
      <c r="E168" s="17" t="s">
        <v>62</v>
      </c>
      <c r="F168" s="17">
        <v>8792</v>
      </c>
    </row>
    <row r="169" spans="1:6" x14ac:dyDescent="0.25">
      <c r="A169" s="16">
        <v>45657</v>
      </c>
      <c r="B169" s="17" t="s">
        <v>10</v>
      </c>
      <c r="C169" s="22">
        <v>-45440.160000000003</v>
      </c>
      <c r="D169" s="17" t="s">
        <v>34</v>
      </c>
      <c r="E169" s="17" t="s">
        <v>62</v>
      </c>
      <c r="F169" s="17">
        <v>8792</v>
      </c>
    </row>
    <row r="170" spans="1:6" x14ac:dyDescent="0.25">
      <c r="A170" s="16">
        <v>44957</v>
      </c>
      <c r="B170" s="17" t="s">
        <v>10</v>
      </c>
      <c r="C170" s="22">
        <v>-5670.03</v>
      </c>
      <c r="D170" s="17" t="s">
        <v>37</v>
      </c>
      <c r="E170" s="17" t="s">
        <v>63</v>
      </c>
      <c r="F170" s="17">
        <v>8792</v>
      </c>
    </row>
    <row r="171" spans="1:6" x14ac:dyDescent="0.25">
      <c r="A171" s="16">
        <v>44985</v>
      </c>
      <c r="B171" s="17" t="s">
        <v>10</v>
      </c>
      <c r="C171" s="22">
        <v>-32741.93</v>
      </c>
      <c r="D171" s="17" t="s">
        <v>37</v>
      </c>
      <c r="E171" s="17" t="s">
        <v>85</v>
      </c>
      <c r="F171" s="17">
        <v>8792</v>
      </c>
    </row>
    <row r="172" spans="1:6" x14ac:dyDescent="0.25">
      <c r="A172" s="16">
        <v>45016</v>
      </c>
      <c r="B172" s="17" t="s">
        <v>10</v>
      </c>
      <c r="C172" s="22">
        <v>-5736.86</v>
      </c>
      <c r="D172" s="17" t="s">
        <v>37</v>
      </c>
      <c r="E172" s="17" t="s">
        <v>62</v>
      </c>
      <c r="F172" s="17">
        <v>8792</v>
      </c>
    </row>
    <row r="173" spans="1:6" x14ac:dyDescent="0.25">
      <c r="A173" s="16">
        <v>45046</v>
      </c>
      <c r="B173" s="17" t="s">
        <v>10</v>
      </c>
      <c r="C173" s="22">
        <v>-8145.8</v>
      </c>
      <c r="D173" s="17" t="s">
        <v>37</v>
      </c>
      <c r="E173" s="17" t="s">
        <v>85</v>
      </c>
      <c r="F173" s="17">
        <v>8792</v>
      </c>
    </row>
    <row r="174" spans="1:6" x14ac:dyDescent="0.25">
      <c r="A174" s="16">
        <v>45077</v>
      </c>
      <c r="B174" s="17" t="s">
        <v>10</v>
      </c>
      <c r="C174" s="22">
        <v>-14756.41</v>
      </c>
      <c r="D174" s="17" t="s">
        <v>37</v>
      </c>
      <c r="E174" s="17" t="s">
        <v>62</v>
      </c>
      <c r="F174" s="17">
        <v>8792</v>
      </c>
    </row>
    <row r="175" spans="1:6" x14ac:dyDescent="0.25">
      <c r="A175" s="16">
        <v>45107</v>
      </c>
      <c r="B175" s="17" t="s">
        <v>10</v>
      </c>
      <c r="C175" s="22">
        <v>-35230.82</v>
      </c>
      <c r="D175" s="17" t="s">
        <v>37</v>
      </c>
      <c r="E175" s="17" t="s">
        <v>63</v>
      </c>
      <c r="F175" s="17">
        <v>8792</v>
      </c>
    </row>
    <row r="176" spans="1:6" x14ac:dyDescent="0.25">
      <c r="A176" s="16">
        <v>45138</v>
      </c>
      <c r="B176" s="17" t="s">
        <v>10</v>
      </c>
      <c r="C176" s="22">
        <v>-20826.759999999998</v>
      </c>
      <c r="D176" s="17" t="s">
        <v>37</v>
      </c>
      <c r="E176" s="17" t="s">
        <v>85</v>
      </c>
      <c r="F176" s="17">
        <v>8792</v>
      </c>
    </row>
    <row r="177" spans="1:6" x14ac:dyDescent="0.25">
      <c r="A177" s="16">
        <v>45169</v>
      </c>
      <c r="B177" s="17" t="s">
        <v>10</v>
      </c>
      <c r="C177" s="22">
        <v>-33192.629999999997</v>
      </c>
      <c r="D177" s="17" t="s">
        <v>37</v>
      </c>
      <c r="E177" s="17" t="s">
        <v>63</v>
      </c>
      <c r="F177" s="17">
        <v>8792</v>
      </c>
    </row>
    <row r="178" spans="1:6" x14ac:dyDescent="0.25">
      <c r="A178" s="16">
        <v>45199</v>
      </c>
      <c r="B178" s="17" t="s">
        <v>10</v>
      </c>
      <c r="C178" s="22">
        <v>-7365.23</v>
      </c>
      <c r="D178" s="17" t="s">
        <v>37</v>
      </c>
      <c r="E178" s="17" t="s">
        <v>63</v>
      </c>
      <c r="F178" s="17">
        <v>8792</v>
      </c>
    </row>
    <row r="179" spans="1:6" x14ac:dyDescent="0.25">
      <c r="A179" s="16">
        <v>45230</v>
      </c>
      <c r="B179" s="17" t="s">
        <v>10</v>
      </c>
      <c r="C179" s="22">
        <v>-21674.36</v>
      </c>
      <c r="D179" s="17" t="s">
        <v>37</v>
      </c>
      <c r="E179" s="17" t="s">
        <v>63</v>
      </c>
      <c r="F179" s="17">
        <v>8792</v>
      </c>
    </row>
    <row r="180" spans="1:6" x14ac:dyDescent="0.25">
      <c r="A180" s="16">
        <v>45260</v>
      </c>
      <c r="B180" s="17" t="s">
        <v>10</v>
      </c>
      <c r="C180" s="22">
        <v>-11912.77</v>
      </c>
      <c r="D180" s="17" t="s">
        <v>37</v>
      </c>
      <c r="E180" s="17" t="s">
        <v>62</v>
      </c>
      <c r="F180" s="17">
        <v>8792</v>
      </c>
    </row>
    <row r="181" spans="1:6" x14ac:dyDescent="0.25">
      <c r="A181" s="16">
        <v>45291</v>
      </c>
      <c r="B181" s="17" t="s">
        <v>10</v>
      </c>
      <c r="C181" s="22">
        <v>-33896.019999999997</v>
      </c>
      <c r="D181" s="17" t="s">
        <v>37</v>
      </c>
      <c r="E181" s="17" t="s">
        <v>63</v>
      </c>
      <c r="F181" s="17">
        <v>8792</v>
      </c>
    </row>
    <row r="182" spans="1:6" x14ac:dyDescent="0.25">
      <c r="A182" s="16">
        <v>45322</v>
      </c>
      <c r="B182" s="17" t="s">
        <v>10</v>
      </c>
      <c r="C182" s="22">
        <v>-15176.74</v>
      </c>
      <c r="D182" s="17" t="s">
        <v>37</v>
      </c>
      <c r="E182" s="17" t="s">
        <v>85</v>
      </c>
      <c r="F182" s="17">
        <v>8792</v>
      </c>
    </row>
    <row r="183" spans="1:6" x14ac:dyDescent="0.25">
      <c r="A183" s="16">
        <v>45351</v>
      </c>
      <c r="B183" s="17" t="s">
        <v>10</v>
      </c>
      <c r="C183" s="22">
        <v>-26081.53</v>
      </c>
      <c r="D183" s="17" t="s">
        <v>37</v>
      </c>
      <c r="E183" s="17" t="s">
        <v>85</v>
      </c>
      <c r="F183" s="17">
        <v>8792</v>
      </c>
    </row>
    <row r="184" spans="1:6" x14ac:dyDescent="0.25">
      <c r="A184" s="16">
        <v>45382</v>
      </c>
      <c r="B184" s="17" t="s">
        <v>10</v>
      </c>
      <c r="C184" s="22">
        <v>-45820.49</v>
      </c>
      <c r="D184" s="17" t="s">
        <v>37</v>
      </c>
      <c r="E184" s="17" t="s">
        <v>63</v>
      </c>
      <c r="F184" s="17">
        <v>8792</v>
      </c>
    </row>
    <row r="185" spans="1:6" x14ac:dyDescent="0.25">
      <c r="A185" s="16">
        <v>45412</v>
      </c>
      <c r="B185" s="17" t="s">
        <v>10</v>
      </c>
      <c r="C185" s="22">
        <v>-7848.38</v>
      </c>
      <c r="D185" s="17" t="s">
        <v>37</v>
      </c>
      <c r="E185" s="17" t="s">
        <v>62</v>
      </c>
      <c r="F185" s="17">
        <v>8792</v>
      </c>
    </row>
    <row r="186" spans="1:6" x14ac:dyDescent="0.25">
      <c r="A186" s="16">
        <v>45443</v>
      </c>
      <c r="B186" s="17" t="s">
        <v>10</v>
      </c>
      <c r="C186" s="22">
        <v>-35672.959999999999</v>
      </c>
      <c r="D186" s="17" t="s">
        <v>37</v>
      </c>
      <c r="E186" s="17" t="s">
        <v>85</v>
      </c>
      <c r="F186" s="17">
        <v>8792</v>
      </c>
    </row>
    <row r="187" spans="1:6" x14ac:dyDescent="0.25">
      <c r="A187" s="16">
        <v>45473</v>
      </c>
      <c r="B187" s="17" t="s">
        <v>10</v>
      </c>
      <c r="C187" s="22">
        <v>-10053.51</v>
      </c>
      <c r="D187" s="17" t="s">
        <v>37</v>
      </c>
      <c r="E187" s="17" t="s">
        <v>85</v>
      </c>
      <c r="F187" s="17">
        <v>8792</v>
      </c>
    </row>
    <row r="188" spans="1:6" x14ac:dyDescent="0.25">
      <c r="A188" s="16">
        <v>45504</v>
      </c>
      <c r="B188" s="17" t="s">
        <v>10</v>
      </c>
      <c r="C188" s="22">
        <v>-42659.41</v>
      </c>
      <c r="D188" s="17" t="s">
        <v>37</v>
      </c>
      <c r="E188" s="17" t="s">
        <v>63</v>
      </c>
      <c r="F188" s="17">
        <v>8792</v>
      </c>
    </row>
    <row r="189" spans="1:6" x14ac:dyDescent="0.25">
      <c r="A189" s="16">
        <v>45535</v>
      </c>
      <c r="B189" s="17" t="s">
        <v>10</v>
      </c>
      <c r="C189" s="22">
        <v>-13429.19</v>
      </c>
      <c r="D189" s="17" t="s">
        <v>37</v>
      </c>
      <c r="E189" s="17" t="s">
        <v>85</v>
      </c>
      <c r="F189" s="17">
        <v>8792</v>
      </c>
    </row>
    <row r="190" spans="1:6" x14ac:dyDescent="0.25">
      <c r="A190" s="16">
        <v>45565</v>
      </c>
      <c r="B190" s="17" t="s">
        <v>10</v>
      </c>
      <c r="C190" s="22">
        <v>-44866.61</v>
      </c>
      <c r="D190" s="17" t="s">
        <v>37</v>
      </c>
      <c r="E190" s="17" t="s">
        <v>62</v>
      </c>
      <c r="F190" s="17">
        <v>8792</v>
      </c>
    </row>
    <row r="191" spans="1:6" x14ac:dyDescent="0.25">
      <c r="A191" s="16">
        <v>45596</v>
      </c>
      <c r="B191" s="17" t="s">
        <v>10</v>
      </c>
      <c r="C191" s="22">
        <v>-26233.18</v>
      </c>
      <c r="D191" s="17" t="s">
        <v>37</v>
      </c>
      <c r="E191" s="17" t="s">
        <v>85</v>
      </c>
      <c r="F191" s="17">
        <v>8792</v>
      </c>
    </row>
    <row r="192" spans="1:6" x14ac:dyDescent="0.25">
      <c r="A192" s="16">
        <v>45626</v>
      </c>
      <c r="B192" s="17" t="s">
        <v>10</v>
      </c>
      <c r="C192" s="22">
        <v>-9376.5400000000009</v>
      </c>
      <c r="D192" s="17" t="s">
        <v>37</v>
      </c>
      <c r="E192" s="17" t="s">
        <v>85</v>
      </c>
      <c r="F192" s="17">
        <v>8792</v>
      </c>
    </row>
    <row r="193" spans="1:6" x14ac:dyDescent="0.25">
      <c r="A193" s="16">
        <v>45657</v>
      </c>
      <c r="B193" s="17" t="s">
        <v>10</v>
      </c>
      <c r="C193" s="22">
        <v>-6191.57</v>
      </c>
      <c r="D193" s="17" t="s">
        <v>37</v>
      </c>
      <c r="E193" s="17" t="s">
        <v>85</v>
      </c>
      <c r="F193" s="17">
        <v>8792</v>
      </c>
    </row>
    <row r="194" spans="1:6" x14ac:dyDescent="0.25">
      <c r="A194" s="16">
        <v>44957</v>
      </c>
      <c r="B194" s="17" t="s">
        <v>14</v>
      </c>
      <c r="C194" s="22">
        <v>-4943.2700000000004</v>
      </c>
      <c r="D194" s="17" t="s">
        <v>34</v>
      </c>
      <c r="E194" s="17" t="s">
        <v>76</v>
      </c>
      <c r="F194" s="17">
        <v>1634</v>
      </c>
    </row>
    <row r="195" spans="1:6" x14ac:dyDescent="0.25">
      <c r="A195" s="16">
        <v>44985</v>
      </c>
      <c r="B195" s="17" t="s">
        <v>14</v>
      </c>
      <c r="C195" s="22">
        <v>-3651.27</v>
      </c>
      <c r="D195" s="17" t="s">
        <v>34</v>
      </c>
      <c r="E195" s="17" t="s">
        <v>77</v>
      </c>
      <c r="F195" s="17">
        <v>1634</v>
      </c>
    </row>
    <row r="196" spans="1:6" x14ac:dyDescent="0.25">
      <c r="A196" s="16">
        <v>45016</v>
      </c>
      <c r="B196" s="17" t="s">
        <v>14</v>
      </c>
      <c r="C196" s="22">
        <v>-4702.04</v>
      </c>
      <c r="D196" s="17" t="s">
        <v>34</v>
      </c>
      <c r="E196" s="17" t="s">
        <v>76</v>
      </c>
      <c r="F196" s="17">
        <v>1634</v>
      </c>
    </row>
    <row r="197" spans="1:6" x14ac:dyDescent="0.25">
      <c r="A197" s="16">
        <v>45046</v>
      </c>
      <c r="B197" s="17" t="s">
        <v>14</v>
      </c>
      <c r="C197" s="22">
        <v>-1412.92</v>
      </c>
      <c r="D197" s="17" t="s">
        <v>34</v>
      </c>
      <c r="E197" s="17" t="s">
        <v>92</v>
      </c>
      <c r="F197" s="17">
        <v>1634</v>
      </c>
    </row>
    <row r="198" spans="1:6" x14ac:dyDescent="0.25">
      <c r="A198" s="16">
        <v>45077</v>
      </c>
      <c r="B198" s="17" t="s">
        <v>14</v>
      </c>
      <c r="C198" s="22">
        <v>-3715.51</v>
      </c>
      <c r="D198" s="17" t="s">
        <v>34</v>
      </c>
      <c r="E198" s="17" t="s">
        <v>77</v>
      </c>
      <c r="F198" s="17">
        <v>1634</v>
      </c>
    </row>
    <row r="199" spans="1:6" x14ac:dyDescent="0.25">
      <c r="A199" s="16">
        <v>45107</v>
      </c>
      <c r="B199" s="17" t="s">
        <v>14</v>
      </c>
      <c r="C199" s="22">
        <v>-2240.7800000000002</v>
      </c>
      <c r="D199" s="17" t="s">
        <v>34</v>
      </c>
      <c r="E199" s="17" t="s">
        <v>76</v>
      </c>
      <c r="F199" s="17">
        <v>1634</v>
      </c>
    </row>
    <row r="200" spans="1:6" x14ac:dyDescent="0.25">
      <c r="A200" s="16">
        <v>45138</v>
      </c>
      <c r="B200" s="17" t="s">
        <v>14</v>
      </c>
      <c r="C200" s="22">
        <v>-3708.06</v>
      </c>
      <c r="D200" s="17" t="s">
        <v>34</v>
      </c>
      <c r="E200" s="17" t="s">
        <v>76</v>
      </c>
      <c r="F200" s="17">
        <v>1634</v>
      </c>
    </row>
    <row r="201" spans="1:6" x14ac:dyDescent="0.25">
      <c r="A201" s="16">
        <v>45169</v>
      </c>
      <c r="B201" s="17" t="s">
        <v>14</v>
      </c>
      <c r="C201" s="22">
        <v>-2916.68</v>
      </c>
      <c r="D201" s="17" t="s">
        <v>34</v>
      </c>
      <c r="E201" s="17" t="s">
        <v>92</v>
      </c>
      <c r="F201" s="17">
        <v>1634</v>
      </c>
    </row>
    <row r="202" spans="1:6" x14ac:dyDescent="0.25">
      <c r="A202" s="16">
        <v>45199</v>
      </c>
      <c r="B202" s="17" t="s">
        <v>14</v>
      </c>
      <c r="C202" s="22">
        <v>-3747.72</v>
      </c>
      <c r="D202" s="17" t="s">
        <v>34</v>
      </c>
      <c r="E202" s="17" t="s">
        <v>92</v>
      </c>
      <c r="F202" s="17">
        <v>1634</v>
      </c>
    </row>
    <row r="203" spans="1:6" x14ac:dyDescent="0.25">
      <c r="A203" s="16">
        <v>45230</v>
      </c>
      <c r="B203" s="17" t="s">
        <v>14</v>
      </c>
      <c r="C203" s="22">
        <v>-3545.28</v>
      </c>
      <c r="D203" s="17" t="s">
        <v>34</v>
      </c>
      <c r="E203" s="17" t="s">
        <v>77</v>
      </c>
      <c r="F203" s="17">
        <v>1634</v>
      </c>
    </row>
    <row r="204" spans="1:6" x14ac:dyDescent="0.25">
      <c r="A204" s="16">
        <v>45260</v>
      </c>
      <c r="B204" s="17" t="s">
        <v>14</v>
      </c>
      <c r="C204" s="22">
        <v>-4015.9</v>
      </c>
      <c r="D204" s="17" t="s">
        <v>34</v>
      </c>
      <c r="E204" s="17" t="s">
        <v>77</v>
      </c>
      <c r="F204" s="17">
        <v>1634</v>
      </c>
    </row>
    <row r="205" spans="1:6" x14ac:dyDescent="0.25">
      <c r="A205" s="16">
        <v>45291</v>
      </c>
      <c r="B205" s="17" t="s">
        <v>14</v>
      </c>
      <c r="C205" s="22">
        <v>-1198.48</v>
      </c>
      <c r="D205" s="17" t="s">
        <v>34</v>
      </c>
      <c r="E205" s="17" t="s">
        <v>92</v>
      </c>
      <c r="F205" s="17">
        <v>1634</v>
      </c>
    </row>
    <row r="206" spans="1:6" x14ac:dyDescent="0.25">
      <c r="A206" s="16">
        <v>45322</v>
      </c>
      <c r="B206" s="17" t="s">
        <v>14</v>
      </c>
      <c r="C206" s="22">
        <v>-3949.94</v>
      </c>
      <c r="D206" s="17" t="s">
        <v>34</v>
      </c>
      <c r="E206" s="17" t="s">
        <v>76</v>
      </c>
      <c r="F206" s="17">
        <v>1634</v>
      </c>
    </row>
    <row r="207" spans="1:6" x14ac:dyDescent="0.25">
      <c r="A207" s="16">
        <v>45351</v>
      </c>
      <c r="B207" s="17" t="s">
        <v>14</v>
      </c>
      <c r="C207" s="22">
        <v>-4561.49</v>
      </c>
      <c r="D207" s="17" t="s">
        <v>34</v>
      </c>
      <c r="E207" s="17" t="s">
        <v>76</v>
      </c>
      <c r="F207" s="17">
        <v>1634</v>
      </c>
    </row>
    <row r="208" spans="1:6" x14ac:dyDescent="0.25">
      <c r="A208" s="16">
        <v>45382</v>
      </c>
      <c r="B208" s="17" t="s">
        <v>14</v>
      </c>
      <c r="C208" s="22">
        <v>-2034.4</v>
      </c>
      <c r="D208" s="17" t="s">
        <v>34</v>
      </c>
      <c r="E208" s="17" t="s">
        <v>77</v>
      </c>
      <c r="F208" s="17">
        <v>1634</v>
      </c>
    </row>
    <row r="209" spans="1:6" x14ac:dyDescent="0.25">
      <c r="A209" s="16">
        <v>45412</v>
      </c>
      <c r="B209" s="17" t="s">
        <v>14</v>
      </c>
      <c r="C209" s="22">
        <v>-2415.2199999999998</v>
      </c>
      <c r="D209" s="17" t="s">
        <v>34</v>
      </c>
      <c r="E209" s="17" t="s">
        <v>76</v>
      </c>
      <c r="F209" s="17">
        <v>1634</v>
      </c>
    </row>
    <row r="210" spans="1:6" x14ac:dyDescent="0.25">
      <c r="A210" s="16">
        <v>45443</v>
      </c>
      <c r="B210" s="17" t="s">
        <v>14</v>
      </c>
      <c r="C210" s="22">
        <v>-3564.1</v>
      </c>
      <c r="D210" s="17" t="s">
        <v>34</v>
      </c>
      <c r="E210" s="17" t="s">
        <v>76</v>
      </c>
      <c r="F210" s="17">
        <v>1634</v>
      </c>
    </row>
    <row r="211" spans="1:6" x14ac:dyDescent="0.25">
      <c r="A211" s="16">
        <v>45473</v>
      </c>
      <c r="B211" s="17" t="s">
        <v>14</v>
      </c>
      <c r="C211" s="22">
        <v>-3334.62</v>
      </c>
      <c r="D211" s="17" t="s">
        <v>34</v>
      </c>
      <c r="E211" s="17" t="s">
        <v>77</v>
      </c>
      <c r="F211" s="17">
        <v>1634</v>
      </c>
    </row>
    <row r="212" spans="1:6" x14ac:dyDescent="0.25">
      <c r="A212" s="16">
        <v>45504</v>
      </c>
      <c r="B212" s="17" t="s">
        <v>14</v>
      </c>
      <c r="C212" s="22">
        <v>-4946.07</v>
      </c>
      <c r="D212" s="17" t="s">
        <v>34</v>
      </c>
      <c r="E212" s="17" t="s">
        <v>92</v>
      </c>
      <c r="F212" s="17">
        <v>1634</v>
      </c>
    </row>
    <row r="213" spans="1:6" x14ac:dyDescent="0.25">
      <c r="A213" s="16">
        <v>45535</v>
      </c>
      <c r="B213" s="17" t="s">
        <v>14</v>
      </c>
      <c r="C213" s="22">
        <v>-1693.46</v>
      </c>
      <c r="D213" s="17" t="s">
        <v>34</v>
      </c>
      <c r="E213" s="17" t="s">
        <v>77</v>
      </c>
      <c r="F213" s="17">
        <v>1634</v>
      </c>
    </row>
    <row r="214" spans="1:6" x14ac:dyDescent="0.25">
      <c r="A214" s="16">
        <v>45565</v>
      </c>
      <c r="B214" s="17" t="s">
        <v>14</v>
      </c>
      <c r="C214" s="22">
        <v>-4176.18</v>
      </c>
      <c r="D214" s="17" t="s">
        <v>34</v>
      </c>
      <c r="E214" s="17" t="s">
        <v>76</v>
      </c>
      <c r="F214" s="17">
        <v>1634</v>
      </c>
    </row>
    <row r="215" spans="1:6" x14ac:dyDescent="0.25">
      <c r="A215" s="16">
        <v>45596</v>
      </c>
      <c r="B215" s="17" t="s">
        <v>14</v>
      </c>
      <c r="C215" s="22">
        <v>-2803.29</v>
      </c>
      <c r="D215" s="17" t="s">
        <v>34</v>
      </c>
      <c r="E215" s="17" t="s">
        <v>77</v>
      </c>
      <c r="F215" s="17">
        <v>1634</v>
      </c>
    </row>
    <row r="216" spans="1:6" x14ac:dyDescent="0.25">
      <c r="A216" s="16">
        <v>45626</v>
      </c>
      <c r="B216" s="17" t="s">
        <v>14</v>
      </c>
      <c r="C216" s="22">
        <v>-2659.08</v>
      </c>
      <c r="D216" s="17" t="s">
        <v>34</v>
      </c>
      <c r="E216" s="17" t="s">
        <v>76</v>
      </c>
      <c r="F216" s="17">
        <v>1634</v>
      </c>
    </row>
    <row r="217" spans="1:6" x14ac:dyDescent="0.25">
      <c r="A217" s="16">
        <v>45657</v>
      </c>
      <c r="B217" s="17" t="s">
        <v>14</v>
      </c>
      <c r="C217" s="22">
        <v>-1120.81</v>
      </c>
      <c r="D217" s="17" t="s">
        <v>34</v>
      </c>
      <c r="E217" s="17" t="s">
        <v>92</v>
      </c>
      <c r="F217" s="17">
        <v>1634</v>
      </c>
    </row>
    <row r="218" spans="1:6" x14ac:dyDescent="0.25">
      <c r="A218" s="16">
        <v>44957</v>
      </c>
      <c r="B218" s="17" t="s">
        <v>14</v>
      </c>
      <c r="C218" s="22">
        <v>-2148.61</v>
      </c>
      <c r="D218" s="17" t="s">
        <v>37</v>
      </c>
      <c r="E218" s="17" t="s">
        <v>77</v>
      </c>
      <c r="F218" s="17">
        <v>1634</v>
      </c>
    </row>
    <row r="219" spans="1:6" x14ac:dyDescent="0.25">
      <c r="A219" s="16">
        <v>44985</v>
      </c>
      <c r="B219" s="17" t="s">
        <v>14</v>
      </c>
      <c r="C219" s="22">
        <v>-4212.4399999999996</v>
      </c>
      <c r="D219" s="17" t="s">
        <v>37</v>
      </c>
      <c r="E219" s="17" t="s">
        <v>77</v>
      </c>
      <c r="F219" s="17">
        <v>1634</v>
      </c>
    </row>
    <row r="220" spans="1:6" x14ac:dyDescent="0.25">
      <c r="A220" s="16">
        <v>45016</v>
      </c>
      <c r="B220" s="17" t="s">
        <v>14</v>
      </c>
      <c r="C220" s="22">
        <v>-3253.48</v>
      </c>
      <c r="D220" s="17" t="s">
        <v>37</v>
      </c>
      <c r="E220" s="17" t="s">
        <v>92</v>
      </c>
      <c r="F220" s="17">
        <v>1634</v>
      </c>
    </row>
    <row r="221" spans="1:6" x14ac:dyDescent="0.25">
      <c r="A221" s="16">
        <v>45046</v>
      </c>
      <c r="B221" s="17" t="s">
        <v>14</v>
      </c>
      <c r="C221" s="22">
        <v>-4979.9799999999996</v>
      </c>
      <c r="D221" s="17" t="s">
        <v>37</v>
      </c>
      <c r="E221" s="17" t="s">
        <v>76</v>
      </c>
      <c r="F221" s="17">
        <v>1634</v>
      </c>
    </row>
    <row r="222" spans="1:6" x14ac:dyDescent="0.25">
      <c r="A222" s="16">
        <v>45077</v>
      </c>
      <c r="B222" s="17" t="s">
        <v>14</v>
      </c>
      <c r="C222" s="22">
        <v>-3287.59</v>
      </c>
      <c r="D222" s="17" t="s">
        <v>37</v>
      </c>
      <c r="E222" s="17" t="s">
        <v>76</v>
      </c>
      <c r="F222" s="17">
        <v>1634</v>
      </c>
    </row>
    <row r="223" spans="1:6" x14ac:dyDescent="0.25">
      <c r="A223" s="16">
        <v>45107</v>
      </c>
      <c r="B223" s="17" t="s">
        <v>14</v>
      </c>
      <c r="C223" s="22">
        <v>-4298.13</v>
      </c>
      <c r="D223" s="17" t="s">
        <v>37</v>
      </c>
      <c r="E223" s="17" t="s">
        <v>76</v>
      </c>
      <c r="F223" s="17">
        <v>1634</v>
      </c>
    </row>
    <row r="224" spans="1:6" x14ac:dyDescent="0.25">
      <c r="A224" s="16">
        <v>45138</v>
      </c>
      <c r="B224" s="17" t="s">
        <v>14</v>
      </c>
      <c r="C224" s="22">
        <v>-3849.66</v>
      </c>
      <c r="D224" s="17" t="s">
        <v>37</v>
      </c>
      <c r="E224" s="17" t="s">
        <v>77</v>
      </c>
      <c r="F224" s="17">
        <v>1634</v>
      </c>
    </row>
    <row r="225" spans="1:6" x14ac:dyDescent="0.25">
      <c r="A225" s="16">
        <v>45169</v>
      </c>
      <c r="B225" s="17" t="s">
        <v>14</v>
      </c>
      <c r="C225" s="22">
        <v>-1281.52</v>
      </c>
      <c r="D225" s="17" t="s">
        <v>37</v>
      </c>
      <c r="E225" s="17" t="s">
        <v>76</v>
      </c>
      <c r="F225" s="17">
        <v>1634</v>
      </c>
    </row>
    <row r="226" spans="1:6" x14ac:dyDescent="0.25">
      <c r="A226" s="16">
        <v>45199</v>
      </c>
      <c r="B226" s="17" t="s">
        <v>14</v>
      </c>
      <c r="C226" s="22">
        <v>-1903.27</v>
      </c>
      <c r="D226" s="17" t="s">
        <v>37</v>
      </c>
      <c r="E226" s="17" t="s">
        <v>76</v>
      </c>
      <c r="F226" s="17">
        <v>1634</v>
      </c>
    </row>
    <row r="227" spans="1:6" x14ac:dyDescent="0.25">
      <c r="A227" s="16">
        <v>45230</v>
      </c>
      <c r="B227" s="17" t="s">
        <v>14</v>
      </c>
      <c r="C227" s="22">
        <v>-4776.66</v>
      </c>
      <c r="D227" s="17" t="s">
        <v>37</v>
      </c>
      <c r="E227" s="17" t="s">
        <v>76</v>
      </c>
      <c r="F227" s="17">
        <v>1634</v>
      </c>
    </row>
    <row r="228" spans="1:6" x14ac:dyDescent="0.25">
      <c r="A228" s="16">
        <v>45260</v>
      </c>
      <c r="B228" s="17" t="s">
        <v>14</v>
      </c>
      <c r="C228" s="22">
        <v>-3502.7</v>
      </c>
      <c r="D228" s="17" t="s">
        <v>37</v>
      </c>
      <c r="E228" s="17" t="s">
        <v>92</v>
      </c>
      <c r="F228" s="17">
        <v>1634</v>
      </c>
    </row>
    <row r="229" spans="1:6" x14ac:dyDescent="0.25">
      <c r="A229" s="16">
        <v>45291</v>
      </c>
      <c r="B229" s="17" t="s">
        <v>14</v>
      </c>
      <c r="C229" s="22">
        <v>-2628.41</v>
      </c>
      <c r="D229" s="17" t="s">
        <v>37</v>
      </c>
      <c r="E229" s="17" t="s">
        <v>92</v>
      </c>
      <c r="F229" s="17">
        <v>1634</v>
      </c>
    </row>
    <row r="230" spans="1:6" x14ac:dyDescent="0.25">
      <c r="A230" s="16">
        <v>45322</v>
      </c>
      <c r="B230" s="17" t="s">
        <v>14</v>
      </c>
      <c r="C230" s="22">
        <v>-2457.12</v>
      </c>
      <c r="D230" s="17" t="s">
        <v>37</v>
      </c>
      <c r="E230" s="17" t="s">
        <v>77</v>
      </c>
      <c r="F230" s="17">
        <v>1634</v>
      </c>
    </row>
    <row r="231" spans="1:6" x14ac:dyDescent="0.25">
      <c r="A231" s="16">
        <v>45351</v>
      </c>
      <c r="B231" s="17" t="s">
        <v>14</v>
      </c>
      <c r="C231" s="22">
        <v>-4449.75</v>
      </c>
      <c r="D231" s="17" t="s">
        <v>37</v>
      </c>
      <c r="E231" s="17" t="s">
        <v>92</v>
      </c>
      <c r="F231" s="17">
        <v>1634</v>
      </c>
    </row>
    <row r="232" spans="1:6" x14ac:dyDescent="0.25">
      <c r="A232" s="16">
        <v>45382</v>
      </c>
      <c r="B232" s="17" t="s">
        <v>14</v>
      </c>
      <c r="C232" s="22">
        <v>-4013.82</v>
      </c>
      <c r="D232" s="17" t="s">
        <v>37</v>
      </c>
      <c r="E232" s="17" t="s">
        <v>77</v>
      </c>
      <c r="F232" s="17">
        <v>1634</v>
      </c>
    </row>
    <row r="233" spans="1:6" x14ac:dyDescent="0.25">
      <c r="A233" s="16">
        <v>45412</v>
      </c>
      <c r="B233" s="17" t="s">
        <v>14</v>
      </c>
      <c r="C233" s="22">
        <v>-1544.08</v>
      </c>
      <c r="D233" s="17" t="s">
        <v>37</v>
      </c>
      <c r="E233" s="17" t="s">
        <v>76</v>
      </c>
      <c r="F233" s="17">
        <v>1634</v>
      </c>
    </row>
    <row r="234" spans="1:6" x14ac:dyDescent="0.25">
      <c r="A234" s="16">
        <v>45443</v>
      </c>
      <c r="B234" s="17" t="s">
        <v>14</v>
      </c>
      <c r="C234" s="22">
        <v>-1097.78</v>
      </c>
      <c r="D234" s="17" t="s">
        <v>37</v>
      </c>
      <c r="E234" s="17" t="s">
        <v>77</v>
      </c>
      <c r="F234" s="17">
        <v>1634</v>
      </c>
    </row>
    <row r="235" spans="1:6" x14ac:dyDescent="0.25">
      <c r="A235" s="16">
        <v>45473</v>
      </c>
      <c r="B235" s="17" t="s">
        <v>14</v>
      </c>
      <c r="C235" s="22">
        <v>-3155.75</v>
      </c>
      <c r="D235" s="17" t="s">
        <v>37</v>
      </c>
      <c r="E235" s="17" t="s">
        <v>76</v>
      </c>
      <c r="F235" s="17">
        <v>1634</v>
      </c>
    </row>
    <row r="236" spans="1:6" x14ac:dyDescent="0.25">
      <c r="A236" s="16">
        <v>45504</v>
      </c>
      <c r="B236" s="17" t="s">
        <v>14</v>
      </c>
      <c r="C236" s="22">
        <v>-3013.06</v>
      </c>
      <c r="D236" s="17" t="s">
        <v>37</v>
      </c>
      <c r="E236" s="17" t="s">
        <v>77</v>
      </c>
      <c r="F236" s="17">
        <v>1634</v>
      </c>
    </row>
    <row r="237" spans="1:6" x14ac:dyDescent="0.25">
      <c r="A237" s="16">
        <v>45535</v>
      </c>
      <c r="B237" s="17" t="s">
        <v>14</v>
      </c>
      <c r="C237" s="22">
        <v>-1088.46</v>
      </c>
      <c r="D237" s="17" t="s">
        <v>37</v>
      </c>
      <c r="E237" s="17" t="s">
        <v>77</v>
      </c>
      <c r="F237" s="17">
        <v>1634</v>
      </c>
    </row>
    <row r="238" spans="1:6" x14ac:dyDescent="0.25">
      <c r="A238" s="16">
        <v>45565</v>
      </c>
      <c r="B238" s="17" t="s">
        <v>14</v>
      </c>
      <c r="C238" s="22">
        <v>-4549.1499999999996</v>
      </c>
      <c r="D238" s="17" t="s">
        <v>37</v>
      </c>
      <c r="E238" s="17" t="s">
        <v>77</v>
      </c>
      <c r="F238" s="17">
        <v>1634</v>
      </c>
    </row>
    <row r="239" spans="1:6" x14ac:dyDescent="0.25">
      <c r="A239" s="16">
        <v>45596</v>
      </c>
      <c r="B239" s="17" t="s">
        <v>14</v>
      </c>
      <c r="C239" s="22">
        <v>-2896.41</v>
      </c>
      <c r="D239" s="17" t="s">
        <v>37</v>
      </c>
      <c r="E239" s="17" t="s">
        <v>77</v>
      </c>
      <c r="F239" s="17">
        <v>1634</v>
      </c>
    </row>
    <row r="240" spans="1:6" x14ac:dyDescent="0.25">
      <c r="A240" s="16">
        <v>45626</v>
      </c>
      <c r="B240" s="17" t="s">
        <v>14</v>
      </c>
      <c r="C240" s="22">
        <v>-3576.53</v>
      </c>
      <c r="D240" s="17" t="s">
        <v>37</v>
      </c>
      <c r="E240" s="17" t="s">
        <v>92</v>
      </c>
      <c r="F240" s="17">
        <v>1634</v>
      </c>
    </row>
    <row r="241" spans="1:6" x14ac:dyDescent="0.25">
      <c r="A241" s="16">
        <v>45657</v>
      </c>
      <c r="B241" s="17" t="s">
        <v>14</v>
      </c>
      <c r="C241" s="22">
        <v>-1983.67</v>
      </c>
      <c r="D241" s="17" t="s">
        <v>37</v>
      </c>
      <c r="E241" s="17" t="s">
        <v>76</v>
      </c>
      <c r="F241" s="17">
        <v>1634</v>
      </c>
    </row>
    <row r="242" spans="1:6" x14ac:dyDescent="0.25">
      <c r="A242" s="16">
        <v>44957</v>
      </c>
      <c r="B242" s="17" t="s">
        <v>13</v>
      </c>
      <c r="C242" s="22">
        <v>311.77</v>
      </c>
      <c r="D242" s="17" t="s">
        <v>34</v>
      </c>
      <c r="E242" s="17" t="s">
        <v>73</v>
      </c>
      <c r="F242" s="17">
        <v>6655</v>
      </c>
    </row>
    <row r="243" spans="1:6" x14ac:dyDescent="0.25">
      <c r="A243" s="16">
        <v>44985</v>
      </c>
      <c r="B243" s="17" t="s">
        <v>13</v>
      </c>
      <c r="C243" s="22">
        <v>1579.5</v>
      </c>
      <c r="D243" s="17" t="s">
        <v>34</v>
      </c>
      <c r="E243" s="17" t="s">
        <v>74</v>
      </c>
      <c r="F243" s="17">
        <v>6655</v>
      </c>
    </row>
    <row r="244" spans="1:6" x14ac:dyDescent="0.25">
      <c r="A244" s="16">
        <v>45016</v>
      </c>
      <c r="B244" s="17" t="s">
        <v>13</v>
      </c>
      <c r="C244" s="22">
        <v>1879.31</v>
      </c>
      <c r="D244" s="17" t="s">
        <v>34</v>
      </c>
      <c r="E244" s="17" t="s">
        <v>75</v>
      </c>
      <c r="F244" s="17">
        <v>6655</v>
      </c>
    </row>
    <row r="245" spans="1:6" x14ac:dyDescent="0.25">
      <c r="A245" s="16">
        <v>45046</v>
      </c>
      <c r="B245" s="17" t="s">
        <v>13</v>
      </c>
      <c r="C245" s="22">
        <v>1744.72</v>
      </c>
      <c r="D245" s="17" t="s">
        <v>34</v>
      </c>
      <c r="E245" s="17" t="s">
        <v>73</v>
      </c>
      <c r="F245" s="17">
        <v>6655</v>
      </c>
    </row>
    <row r="246" spans="1:6" x14ac:dyDescent="0.25">
      <c r="A246" s="16">
        <v>45077</v>
      </c>
      <c r="B246" s="17" t="s">
        <v>13</v>
      </c>
      <c r="C246" s="22">
        <v>382.26</v>
      </c>
      <c r="D246" s="17" t="s">
        <v>34</v>
      </c>
      <c r="E246" s="17" t="s">
        <v>73</v>
      </c>
      <c r="F246" s="17">
        <v>6655</v>
      </c>
    </row>
    <row r="247" spans="1:6" x14ac:dyDescent="0.25">
      <c r="A247" s="16">
        <v>45107</v>
      </c>
      <c r="B247" s="17" t="s">
        <v>13</v>
      </c>
      <c r="C247" s="22">
        <v>1840.95</v>
      </c>
      <c r="D247" s="17" t="s">
        <v>34</v>
      </c>
      <c r="E247" s="17" t="s">
        <v>75</v>
      </c>
      <c r="F247" s="17">
        <v>6655</v>
      </c>
    </row>
    <row r="248" spans="1:6" x14ac:dyDescent="0.25">
      <c r="A248" s="16">
        <v>45138</v>
      </c>
      <c r="B248" s="17" t="s">
        <v>13</v>
      </c>
      <c r="C248" s="22">
        <v>1552.89</v>
      </c>
      <c r="D248" s="17" t="s">
        <v>34</v>
      </c>
      <c r="E248" s="17" t="s">
        <v>73</v>
      </c>
      <c r="F248" s="17">
        <v>6655</v>
      </c>
    </row>
    <row r="249" spans="1:6" x14ac:dyDescent="0.25">
      <c r="A249" s="16">
        <v>45169</v>
      </c>
      <c r="B249" s="17" t="s">
        <v>13</v>
      </c>
      <c r="C249" s="22">
        <v>1401.4</v>
      </c>
      <c r="D249" s="17" t="s">
        <v>34</v>
      </c>
      <c r="E249" s="17" t="s">
        <v>73</v>
      </c>
      <c r="F249" s="17">
        <v>6655</v>
      </c>
    </row>
    <row r="250" spans="1:6" x14ac:dyDescent="0.25">
      <c r="A250" s="16">
        <v>45199</v>
      </c>
      <c r="B250" s="17" t="s">
        <v>13</v>
      </c>
      <c r="C250" s="22">
        <v>965.98</v>
      </c>
      <c r="D250" s="17" t="s">
        <v>34</v>
      </c>
      <c r="E250" s="17" t="s">
        <v>73</v>
      </c>
      <c r="F250" s="17">
        <v>6655</v>
      </c>
    </row>
    <row r="251" spans="1:6" x14ac:dyDescent="0.25">
      <c r="A251" s="16">
        <v>45230</v>
      </c>
      <c r="B251" s="17" t="s">
        <v>13</v>
      </c>
      <c r="C251" s="22">
        <v>832.15</v>
      </c>
      <c r="D251" s="17" t="s">
        <v>34</v>
      </c>
      <c r="E251" s="17" t="s">
        <v>73</v>
      </c>
      <c r="F251" s="17">
        <v>6655</v>
      </c>
    </row>
    <row r="252" spans="1:6" x14ac:dyDescent="0.25">
      <c r="A252" s="16">
        <v>45260</v>
      </c>
      <c r="B252" s="17" t="s">
        <v>13</v>
      </c>
      <c r="C252" s="22">
        <v>972.98</v>
      </c>
      <c r="D252" s="17" t="s">
        <v>34</v>
      </c>
      <c r="E252" s="17" t="s">
        <v>75</v>
      </c>
      <c r="F252" s="17">
        <v>6655</v>
      </c>
    </row>
    <row r="253" spans="1:6" x14ac:dyDescent="0.25">
      <c r="A253" s="16">
        <v>45291</v>
      </c>
      <c r="B253" s="17" t="s">
        <v>13</v>
      </c>
      <c r="C253" s="22">
        <v>903.95</v>
      </c>
      <c r="D253" s="17" t="s">
        <v>34</v>
      </c>
      <c r="E253" s="17" t="s">
        <v>75</v>
      </c>
      <c r="F253" s="17">
        <v>6655</v>
      </c>
    </row>
    <row r="254" spans="1:6" x14ac:dyDescent="0.25">
      <c r="A254" s="16">
        <v>45322</v>
      </c>
      <c r="B254" s="17" t="s">
        <v>13</v>
      </c>
      <c r="C254" s="22">
        <v>1784.91</v>
      </c>
      <c r="D254" s="17" t="s">
        <v>34</v>
      </c>
      <c r="E254" s="17" t="s">
        <v>73</v>
      </c>
      <c r="F254" s="17">
        <v>6655</v>
      </c>
    </row>
    <row r="255" spans="1:6" x14ac:dyDescent="0.25">
      <c r="A255" s="16">
        <v>45351</v>
      </c>
      <c r="B255" s="17" t="s">
        <v>13</v>
      </c>
      <c r="C255" s="22">
        <v>233.3</v>
      </c>
      <c r="D255" s="17" t="s">
        <v>34</v>
      </c>
      <c r="E255" s="17" t="s">
        <v>73</v>
      </c>
      <c r="F255" s="17">
        <v>6655</v>
      </c>
    </row>
    <row r="256" spans="1:6" x14ac:dyDescent="0.25">
      <c r="A256" s="16">
        <v>45382</v>
      </c>
      <c r="B256" s="17" t="s">
        <v>13</v>
      </c>
      <c r="C256" s="22">
        <v>1745.7</v>
      </c>
      <c r="D256" s="17" t="s">
        <v>34</v>
      </c>
      <c r="E256" s="17" t="s">
        <v>74</v>
      </c>
      <c r="F256" s="17">
        <v>6655</v>
      </c>
    </row>
    <row r="257" spans="1:6" x14ac:dyDescent="0.25">
      <c r="A257" s="16">
        <v>45412</v>
      </c>
      <c r="B257" s="17" t="s">
        <v>13</v>
      </c>
      <c r="C257" s="22">
        <v>224.55</v>
      </c>
      <c r="D257" s="17" t="s">
        <v>34</v>
      </c>
      <c r="E257" s="17" t="s">
        <v>75</v>
      </c>
      <c r="F257" s="17">
        <v>6655</v>
      </c>
    </row>
    <row r="258" spans="1:6" x14ac:dyDescent="0.25">
      <c r="A258" s="16">
        <v>45443</v>
      </c>
      <c r="B258" s="17" t="s">
        <v>13</v>
      </c>
      <c r="C258" s="22">
        <v>1782.61</v>
      </c>
      <c r="D258" s="17" t="s">
        <v>34</v>
      </c>
      <c r="E258" s="17" t="s">
        <v>75</v>
      </c>
      <c r="F258" s="17">
        <v>6655</v>
      </c>
    </row>
    <row r="259" spans="1:6" x14ac:dyDescent="0.25">
      <c r="A259" s="16">
        <v>45473</v>
      </c>
      <c r="B259" s="17" t="s">
        <v>13</v>
      </c>
      <c r="C259" s="22">
        <v>411.64</v>
      </c>
      <c r="D259" s="17" t="s">
        <v>34</v>
      </c>
      <c r="E259" s="17" t="s">
        <v>75</v>
      </c>
      <c r="F259" s="17">
        <v>6655</v>
      </c>
    </row>
    <row r="260" spans="1:6" x14ac:dyDescent="0.25">
      <c r="A260" s="16">
        <v>45504</v>
      </c>
      <c r="B260" s="17" t="s">
        <v>13</v>
      </c>
      <c r="C260" s="22">
        <v>1991.58</v>
      </c>
      <c r="D260" s="17" t="s">
        <v>34</v>
      </c>
      <c r="E260" s="17" t="s">
        <v>74</v>
      </c>
      <c r="F260" s="17">
        <v>6655</v>
      </c>
    </row>
    <row r="261" spans="1:6" x14ac:dyDescent="0.25">
      <c r="A261" s="16">
        <v>45535</v>
      </c>
      <c r="B261" s="17" t="s">
        <v>13</v>
      </c>
      <c r="C261" s="22">
        <v>686.78</v>
      </c>
      <c r="D261" s="17" t="s">
        <v>34</v>
      </c>
      <c r="E261" s="17" t="s">
        <v>74</v>
      </c>
      <c r="F261" s="17">
        <v>6655</v>
      </c>
    </row>
    <row r="262" spans="1:6" x14ac:dyDescent="0.25">
      <c r="A262" s="16">
        <v>45565</v>
      </c>
      <c r="B262" s="17" t="s">
        <v>13</v>
      </c>
      <c r="C262" s="22">
        <v>770.88</v>
      </c>
      <c r="D262" s="17" t="s">
        <v>34</v>
      </c>
      <c r="E262" s="17" t="s">
        <v>73</v>
      </c>
      <c r="F262" s="17">
        <v>6655</v>
      </c>
    </row>
    <row r="263" spans="1:6" x14ac:dyDescent="0.25">
      <c r="A263" s="16">
        <v>45596</v>
      </c>
      <c r="B263" s="17" t="s">
        <v>13</v>
      </c>
      <c r="C263" s="22">
        <v>752.07</v>
      </c>
      <c r="D263" s="17" t="s">
        <v>34</v>
      </c>
      <c r="E263" s="17" t="s">
        <v>75</v>
      </c>
      <c r="F263" s="17">
        <v>6655</v>
      </c>
    </row>
    <row r="264" spans="1:6" x14ac:dyDescent="0.25">
      <c r="A264" s="16">
        <v>45626</v>
      </c>
      <c r="B264" s="17" t="s">
        <v>13</v>
      </c>
      <c r="C264" s="22">
        <v>735.73</v>
      </c>
      <c r="D264" s="17" t="s">
        <v>34</v>
      </c>
      <c r="E264" s="17" t="s">
        <v>73</v>
      </c>
      <c r="F264" s="17">
        <v>6655</v>
      </c>
    </row>
    <row r="265" spans="1:6" x14ac:dyDescent="0.25">
      <c r="A265" s="16">
        <v>45657</v>
      </c>
      <c r="B265" s="17" t="s">
        <v>13</v>
      </c>
      <c r="C265" s="22">
        <v>1359.72</v>
      </c>
      <c r="D265" s="17" t="s">
        <v>34</v>
      </c>
      <c r="E265" s="17" t="s">
        <v>73</v>
      </c>
      <c r="F265" s="17">
        <v>6655</v>
      </c>
    </row>
    <row r="266" spans="1:6" x14ac:dyDescent="0.25">
      <c r="A266" s="16">
        <v>44957</v>
      </c>
      <c r="B266" s="17" t="s">
        <v>13</v>
      </c>
      <c r="C266" s="22">
        <v>894.03</v>
      </c>
      <c r="D266" s="17" t="s">
        <v>37</v>
      </c>
      <c r="E266" s="17" t="s">
        <v>75</v>
      </c>
      <c r="F266" s="17">
        <v>6655</v>
      </c>
    </row>
    <row r="267" spans="1:6" x14ac:dyDescent="0.25">
      <c r="A267" s="16">
        <v>44985</v>
      </c>
      <c r="B267" s="17" t="s">
        <v>13</v>
      </c>
      <c r="C267" s="22">
        <v>404.18</v>
      </c>
      <c r="D267" s="17" t="s">
        <v>37</v>
      </c>
      <c r="E267" s="17" t="s">
        <v>73</v>
      </c>
      <c r="F267" s="17">
        <v>6655</v>
      </c>
    </row>
    <row r="268" spans="1:6" x14ac:dyDescent="0.25">
      <c r="A268" s="16">
        <v>45016</v>
      </c>
      <c r="B268" s="17" t="s">
        <v>13</v>
      </c>
      <c r="C268" s="22">
        <v>326.75</v>
      </c>
      <c r="D268" s="17" t="s">
        <v>37</v>
      </c>
      <c r="E268" s="17" t="s">
        <v>74</v>
      </c>
      <c r="F268" s="17">
        <v>6655</v>
      </c>
    </row>
    <row r="269" spans="1:6" x14ac:dyDescent="0.25">
      <c r="A269" s="16">
        <v>45046</v>
      </c>
      <c r="B269" s="17" t="s">
        <v>13</v>
      </c>
      <c r="C269" s="22">
        <v>511.55</v>
      </c>
      <c r="D269" s="17" t="s">
        <v>37</v>
      </c>
      <c r="E269" s="17" t="s">
        <v>75</v>
      </c>
      <c r="F269" s="17">
        <v>6655</v>
      </c>
    </row>
    <row r="270" spans="1:6" x14ac:dyDescent="0.25">
      <c r="A270" s="16">
        <v>45077</v>
      </c>
      <c r="B270" s="17" t="s">
        <v>13</v>
      </c>
      <c r="C270" s="22">
        <v>1754.97</v>
      </c>
      <c r="D270" s="17" t="s">
        <v>37</v>
      </c>
      <c r="E270" s="17" t="s">
        <v>73</v>
      </c>
      <c r="F270" s="17">
        <v>6655</v>
      </c>
    </row>
    <row r="271" spans="1:6" x14ac:dyDescent="0.25">
      <c r="A271" s="16">
        <v>45107</v>
      </c>
      <c r="B271" s="17" t="s">
        <v>13</v>
      </c>
      <c r="C271" s="22">
        <v>952.51</v>
      </c>
      <c r="D271" s="17" t="s">
        <v>37</v>
      </c>
      <c r="E271" s="17" t="s">
        <v>75</v>
      </c>
      <c r="F271" s="17">
        <v>6655</v>
      </c>
    </row>
    <row r="272" spans="1:6" x14ac:dyDescent="0.25">
      <c r="A272" s="16">
        <v>45138</v>
      </c>
      <c r="B272" s="17" t="s">
        <v>13</v>
      </c>
      <c r="C272" s="22">
        <v>261.86</v>
      </c>
      <c r="D272" s="17" t="s">
        <v>37</v>
      </c>
      <c r="E272" s="17" t="s">
        <v>75</v>
      </c>
      <c r="F272" s="17">
        <v>6655</v>
      </c>
    </row>
    <row r="273" spans="1:6" x14ac:dyDescent="0.25">
      <c r="A273" s="16">
        <v>45169</v>
      </c>
      <c r="B273" s="17" t="s">
        <v>13</v>
      </c>
      <c r="C273" s="22">
        <v>1026.19</v>
      </c>
      <c r="D273" s="17" t="s">
        <v>37</v>
      </c>
      <c r="E273" s="17" t="s">
        <v>74</v>
      </c>
      <c r="F273" s="17">
        <v>6655</v>
      </c>
    </row>
    <row r="274" spans="1:6" x14ac:dyDescent="0.25">
      <c r="A274" s="16">
        <v>45199</v>
      </c>
      <c r="B274" s="17" t="s">
        <v>13</v>
      </c>
      <c r="C274" s="22">
        <v>533.11</v>
      </c>
      <c r="D274" s="17" t="s">
        <v>37</v>
      </c>
      <c r="E274" s="17" t="s">
        <v>74</v>
      </c>
      <c r="F274" s="17">
        <v>6655</v>
      </c>
    </row>
    <row r="275" spans="1:6" x14ac:dyDescent="0.25">
      <c r="A275" s="16">
        <v>45230</v>
      </c>
      <c r="B275" s="17" t="s">
        <v>13</v>
      </c>
      <c r="C275" s="22">
        <v>520.53</v>
      </c>
      <c r="D275" s="17" t="s">
        <v>37</v>
      </c>
      <c r="E275" s="17" t="s">
        <v>75</v>
      </c>
      <c r="F275" s="17">
        <v>6655</v>
      </c>
    </row>
    <row r="276" spans="1:6" x14ac:dyDescent="0.25">
      <c r="A276" s="16">
        <v>45260</v>
      </c>
      <c r="B276" s="17" t="s">
        <v>13</v>
      </c>
      <c r="C276" s="22">
        <v>231.98</v>
      </c>
      <c r="D276" s="17" t="s">
        <v>37</v>
      </c>
      <c r="E276" s="17" t="s">
        <v>75</v>
      </c>
      <c r="F276" s="17">
        <v>6655</v>
      </c>
    </row>
    <row r="277" spans="1:6" x14ac:dyDescent="0.25">
      <c r="A277" s="16">
        <v>45291</v>
      </c>
      <c r="B277" s="17" t="s">
        <v>13</v>
      </c>
      <c r="C277" s="22">
        <v>879.92</v>
      </c>
      <c r="D277" s="17" t="s">
        <v>37</v>
      </c>
      <c r="E277" s="17" t="s">
        <v>74</v>
      </c>
      <c r="F277" s="17">
        <v>6655</v>
      </c>
    </row>
    <row r="278" spans="1:6" x14ac:dyDescent="0.25">
      <c r="A278" s="16">
        <v>45322</v>
      </c>
      <c r="B278" s="17" t="s">
        <v>13</v>
      </c>
      <c r="C278" s="22">
        <v>617.59</v>
      </c>
      <c r="D278" s="17" t="s">
        <v>37</v>
      </c>
      <c r="E278" s="17" t="s">
        <v>75</v>
      </c>
      <c r="F278" s="17">
        <v>6655</v>
      </c>
    </row>
    <row r="279" spans="1:6" x14ac:dyDescent="0.25">
      <c r="A279" s="16">
        <v>45351</v>
      </c>
      <c r="B279" s="17" t="s">
        <v>13</v>
      </c>
      <c r="C279" s="22">
        <v>451.35</v>
      </c>
      <c r="D279" s="17" t="s">
        <v>37</v>
      </c>
      <c r="E279" s="17" t="s">
        <v>73</v>
      </c>
      <c r="F279" s="17">
        <v>6655</v>
      </c>
    </row>
    <row r="280" spans="1:6" x14ac:dyDescent="0.25">
      <c r="A280" s="16">
        <v>45382</v>
      </c>
      <c r="B280" s="17" t="s">
        <v>13</v>
      </c>
      <c r="C280" s="22">
        <v>482.76</v>
      </c>
      <c r="D280" s="17" t="s">
        <v>37</v>
      </c>
      <c r="E280" s="17" t="s">
        <v>74</v>
      </c>
      <c r="F280" s="17">
        <v>6655</v>
      </c>
    </row>
    <row r="281" spans="1:6" x14ac:dyDescent="0.25">
      <c r="A281" s="16">
        <v>45412</v>
      </c>
      <c r="B281" s="17" t="s">
        <v>13</v>
      </c>
      <c r="C281" s="22">
        <v>258.02999999999997</v>
      </c>
      <c r="D281" s="17" t="s">
        <v>37</v>
      </c>
      <c r="E281" s="17" t="s">
        <v>74</v>
      </c>
      <c r="F281" s="17">
        <v>6655</v>
      </c>
    </row>
    <row r="282" spans="1:6" x14ac:dyDescent="0.25">
      <c r="A282" s="16">
        <v>45443</v>
      </c>
      <c r="B282" s="17" t="s">
        <v>13</v>
      </c>
      <c r="C282" s="22">
        <v>1705.67</v>
      </c>
      <c r="D282" s="17" t="s">
        <v>37</v>
      </c>
      <c r="E282" s="17" t="s">
        <v>74</v>
      </c>
      <c r="F282" s="17">
        <v>6655</v>
      </c>
    </row>
    <row r="283" spans="1:6" x14ac:dyDescent="0.25">
      <c r="A283" s="16">
        <v>45473</v>
      </c>
      <c r="B283" s="17" t="s">
        <v>13</v>
      </c>
      <c r="C283" s="22">
        <v>600.83000000000004</v>
      </c>
      <c r="D283" s="17" t="s">
        <v>37</v>
      </c>
      <c r="E283" s="17" t="s">
        <v>74</v>
      </c>
      <c r="F283" s="17">
        <v>6655</v>
      </c>
    </row>
    <row r="284" spans="1:6" x14ac:dyDescent="0.25">
      <c r="A284" s="16">
        <v>45504</v>
      </c>
      <c r="B284" s="17" t="s">
        <v>13</v>
      </c>
      <c r="C284" s="22">
        <v>707.99</v>
      </c>
      <c r="D284" s="17" t="s">
        <v>37</v>
      </c>
      <c r="E284" s="17" t="s">
        <v>73</v>
      </c>
      <c r="F284" s="17">
        <v>6655</v>
      </c>
    </row>
    <row r="285" spans="1:6" x14ac:dyDescent="0.25">
      <c r="A285" s="16">
        <v>45535</v>
      </c>
      <c r="B285" s="17" t="s">
        <v>13</v>
      </c>
      <c r="C285" s="22">
        <v>932.08</v>
      </c>
      <c r="D285" s="17" t="s">
        <v>37</v>
      </c>
      <c r="E285" s="17" t="s">
        <v>73</v>
      </c>
      <c r="F285" s="17">
        <v>6655</v>
      </c>
    </row>
    <row r="286" spans="1:6" x14ac:dyDescent="0.25">
      <c r="A286" s="16">
        <v>45565</v>
      </c>
      <c r="B286" s="17" t="s">
        <v>13</v>
      </c>
      <c r="C286" s="22">
        <v>296.5</v>
      </c>
      <c r="D286" s="17" t="s">
        <v>37</v>
      </c>
      <c r="E286" s="17" t="s">
        <v>74</v>
      </c>
      <c r="F286" s="17">
        <v>6655</v>
      </c>
    </row>
    <row r="287" spans="1:6" x14ac:dyDescent="0.25">
      <c r="A287" s="16">
        <v>45596</v>
      </c>
      <c r="B287" s="17" t="s">
        <v>13</v>
      </c>
      <c r="C287" s="22">
        <v>1741.93</v>
      </c>
      <c r="D287" s="17" t="s">
        <v>37</v>
      </c>
      <c r="E287" s="17" t="s">
        <v>75</v>
      </c>
      <c r="F287" s="17">
        <v>6655</v>
      </c>
    </row>
    <row r="288" spans="1:6" x14ac:dyDescent="0.25">
      <c r="A288" s="16">
        <v>45626</v>
      </c>
      <c r="B288" s="17" t="s">
        <v>13</v>
      </c>
      <c r="C288" s="22">
        <v>1511.51</v>
      </c>
      <c r="D288" s="17" t="s">
        <v>37</v>
      </c>
      <c r="E288" s="17" t="s">
        <v>75</v>
      </c>
      <c r="F288" s="17">
        <v>6655</v>
      </c>
    </row>
    <row r="289" spans="1:6" x14ac:dyDescent="0.25">
      <c r="A289" s="16">
        <v>45657</v>
      </c>
      <c r="B289" s="17" t="s">
        <v>13</v>
      </c>
      <c r="C289" s="22">
        <v>1282.1400000000001</v>
      </c>
      <c r="D289" s="17" t="s">
        <v>37</v>
      </c>
      <c r="E289" s="17" t="s">
        <v>73</v>
      </c>
      <c r="F289" s="17">
        <v>6655</v>
      </c>
    </row>
    <row r="290" spans="1:6" x14ac:dyDescent="0.25">
      <c r="A290" s="16">
        <v>44957</v>
      </c>
      <c r="B290" s="17" t="s">
        <v>2</v>
      </c>
      <c r="C290" s="22">
        <v>-28075.68</v>
      </c>
      <c r="D290" s="17" t="s">
        <v>34</v>
      </c>
      <c r="E290" s="17" t="s">
        <v>46</v>
      </c>
      <c r="F290" s="17">
        <v>6208</v>
      </c>
    </row>
    <row r="291" spans="1:6" x14ac:dyDescent="0.25">
      <c r="A291" s="16">
        <v>44985</v>
      </c>
      <c r="B291" s="17" t="s">
        <v>2</v>
      </c>
      <c r="C291" s="22">
        <v>-10121.65</v>
      </c>
      <c r="D291" s="17" t="s">
        <v>34</v>
      </c>
      <c r="E291" s="17" t="s">
        <v>47</v>
      </c>
      <c r="F291" s="17">
        <v>6208</v>
      </c>
    </row>
    <row r="292" spans="1:6" x14ac:dyDescent="0.25">
      <c r="A292" s="16">
        <v>45016</v>
      </c>
      <c r="B292" s="17" t="s">
        <v>2</v>
      </c>
      <c r="C292" s="22">
        <v>-13493.11</v>
      </c>
      <c r="D292" s="17" t="s">
        <v>34</v>
      </c>
      <c r="E292" s="17" t="s">
        <v>88</v>
      </c>
      <c r="F292" s="17">
        <v>6208</v>
      </c>
    </row>
    <row r="293" spans="1:6" x14ac:dyDescent="0.25">
      <c r="A293" s="16">
        <v>45046</v>
      </c>
      <c r="B293" s="17" t="s">
        <v>2</v>
      </c>
      <c r="C293" s="22">
        <v>-17582.009999999998</v>
      </c>
      <c r="D293" s="17" t="s">
        <v>34</v>
      </c>
      <c r="E293" s="17" t="s">
        <v>46</v>
      </c>
      <c r="F293" s="17">
        <v>6208</v>
      </c>
    </row>
    <row r="294" spans="1:6" x14ac:dyDescent="0.25">
      <c r="A294" s="16">
        <v>45077</v>
      </c>
      <c r="B294" s="17" t="s">
        <v>2</v>
      </c>
      <c r="C294" s="22">
        <v>-16228.98</v>
      </c>
      <c r="D294" s="17" t="s">
        <v>34</v>
      </c>
      <c r="E294" s="17" t="s">
        <v>88</v>
      </c>
      <c r="F294" s="17">
        <v>6208</v>
      </c>
    </row>
    <row r="295" spans="1:6" x14ac:dyDescent="0.25">
      <c r="A295" s="16">
        <v>45107</v>
      </c>
      <c r="B295" s="17" t="s">
        <v>2</v>
      </c>
      <c r="C295" s="22">
        <v>-9239.15</v>
      </c>
      <c r="D295" s="17" t="s">
        <v>34</v>
      </c>
      <c r="E295" s="17" t="s">
        <v>46</v>
      </c>
      <c r="F295" s="17">
        <v>6208</v>
      </c>
    </row>
    <row r="296" spans="1:6" x14ac:dyDescent="0.25">
      <c r="A296" s="16">
        <v>45138</v>
      </c>
      <c r="B296" s="17" t="s">
        <v>2</v>
      </c>
      <c r="C296" s="22">
        <v>-6579.38</v>
      </c>
      <c r="D296" s="17" t="s">
        <v>34</v>
      </c>
      <c r="E296" s="17" t="s">
        <v>46</v>
      </c>
      <c r="F296" s="17">
        <v>6208</v>
      </c>
    </row>
    <row r="297" spans="1:6" x14ac:dyDescent="0.25">
      <c r="A297" s="16">
        <v>45169</v>
      </c>
      <c r="B297" s="17" t="s">
        <v>2</v>
      </c>
      <c r="C297" s="22">
        <v>-46522.63</v>
      </c>
      <c r="D297" s="17" t="s">
        <v>34</v>
      </c>
      <c r="E297" s="17" t="s">
        <v>47</v>
      </c>
      <c r="F297" s="17">
        <v>6208</v>
      </c>
    </row>
    <row r="298" spans="1:6" x14ac:dyDescent="0.25">
      <c r="A298" s="16">
        <v>45199</v>
      </c>
      <c r="B298" s="17" t="s">
        <v>2</v>
      </c>
      <c r="C298" s="22">
        <v>-30142.65</v>
      </c>
      <c r="D298" s="17" t="s">
        <v>34</v>
      </c>
      <c r="E298" s="17" t="s">
        <v>88</v>
      </c>
      <c r="F298" s="17">
        <v>6208</v>
      </c>
    </row>
    <row r="299" spans="1:6" x14ac:dyDescent="0.25">
      <c r="A299" s="16">
        <v>45230</v>
      </c>
      <c r="B299" s="17" t="s">
        <v>2</v>
      </c>
      <c r="C299" s="22">
        <v>-6353.43</v>
      </c>
      <c r="D299" s="17" t="s">
        <v>34</v>
      </c>
      <c r="E299" s="17" t="s">
        <v>47</v>
      </c>
      <c r="F299" s="17">
        <v>6208</v>
      </c>
    </row>
    <row r="300" spans="1:6" x14ac:dyDescent="0.25">
      <c r="A300" s="16">
        <v>45260</v>
      </c>
      <c r="B300" s="17" t="s">
        <v>2</v>
      </c>
      <c r="C300" s="22">
        <v>-20898.88</v>
      </c>
      <c r="D300" s="17" t="s">
        <v>34</v>
      </c>
      <c r="E300" s="17" t="s">
        <v>88</v>
      </c>
      <c r="F300" s="17">
        <v>6208</v>
      </c>
    </row>
    <row r="301" spans="1:6" x14ac:dyDescent="0.25">
      <c r="A301" s="16">
        <v>45291</v>
      </c>
      <c r="B301" s="17" t="s">
        <v>2</v>
      </c>
      <c r="C301" s="22">
        <v>-43403.56</v>
      </c>
      <c r="D301" s="17" t="s">
        <v>34</v>
      </c>
      <c r="E301" s="17" t="s">
        <v>46</v>
      </c>
      <c r="F301" s="17">
        <v>6208</v>
      </c>
    </row>
    <row r="302" spans="1:6" x14ac:dyDescent="0.25">
      <c r="A302" s="16">
        <v>45322</v>
      </c>
      <c r="B302" s="17" t="s">
        <v>2</v>
      </c>
      <c r="C302" s="22">
        <v>-30523.46</v>
      </c>
      <c r="D302" s="17" t="s">
        <v>34</v>
      </c>
      <c r="E302" s="17" t="s">
        <v>88</v>
      </c>
      <c r="F302" s="17">
        <v>6208</v>
      </c>
    </row>
    <row r="303" spans="1:6" x14ac:dyDescent="0.25">
      <c r="A303" s="16">
        <v>45351</v>
      </c>
      <c r="B303" s="17" t="s">
        <v>2</v>
      </c>
      <c r="C303" s="22">
        <v>-27426.52</v>
      </c>
      <c r="D303" s="17" t="s">
        <v>34</v>
      </c>
      <c r="E303" s="17" t="s">
        <v>46</v>
      </c>
      <c r="F303" s="17">
        <v>6208</v>
      </c>
    </row>
    <row r="304" spans="1:6" x14ac:dyDescent="0.25">
      <c r="A304" s="16">
        <v>45382</v>
      </c>
      <c r="B304" s="17" t="s">
        <v>2</v>
      </c>
      <c r="C304" s="22">
        <v>-43439.83</v>
      </c>
      <c r="D304" s="17" t="s">
        <v>34</v>
      </c>
      <c r="E304" s="17" t="s">
        <v>88</v>
      </c>
      <c r="F304" s="17">
        <v>6208</v>
      </c>
    </row>
    <row r="305" spans="1:6" x14ac:dyDescent="0.25">
      <c r="A305" s="16">
        <v>45412</v>
      </c>
      <c r="B305" s="17" t="s">
        <v>2</v>
      </c>
      <c r="C305" s="22">
        <v>-10370.4</v>
      </c>
      <c r="D305" s="17" t="s">
        <v>34</v>
      </c>
      <c r="E305" s="17" t="s">
        <v>88</v>
      </c>
      <c r="F305" s="17">
        <v>6208</v>
      </c>
    </row>
    <row r="306" spans="1:6" x14ac:dyDescent="0.25">
      <c r="A306" s="16">
        <v>45443</v>
      </c>
      <c r="B306" s="17" t="s">
        <v>2</v>
      </c>
      <c r="C306" s="22">
        <v>-16376.7</v>
      </c>
      <c r="D306" s="17" t="s">
        <v>34</v>
      </c>
      <c r="E306" s="17" t="s">
        <v>46</v>
      </c>
      <c r="F306" s="17">
        <v>6208</v>
      </c>
    </row>
    <row r="307" spans="1:6" x14ac:dyDescent="0.25">
      <c r="A307" s="16">
        <v>45473</v>
      </c>
      <c r="B307" s="17" t="s">
        <v>2</v>
      </c>
      <c r="C307" s="22">
        <v>-17477.03</v>
      </c>
      <c r="D307" s="17" t="s">
        <v>34</v>
      </c>
      <c r="E307" s="17" t="s">
        <v>46</v>
      </c>
      <c r="F307" s="17">
        <v>6208</v>
      </c>
    </row>
    <row r="308" spans="1:6" x14ac:dyDescent="0.25">
      <c r="A308" s="16">
        <v>45504</v>
      </c>
      <c r="B308" s="17" t="s">
        <v>2</v>
      </c>
      <c r="C308" s="22">
        <v>-5394.66</v>
      </c>
      <c r="D308" s="17" t="s">
        <v>34</v>
      </c>
      <c r="E308" s="17" t="s">
        <v>46</v>
      </c>
      <c r="F308" s="17">
        <v>6208</v>
      </c>
    </row>
    <row r="309" spans="1:6" x14ac:dyDescent="0.25">
      <c r="A309" s="16">
        <v>45535</v>
      </c>
      <c r="B309" s="17" t="s">
        <v>2</v>
      </c>
      <c r="C309" s="22">
        <v>-35899.769999999997</v>
      </c>
      <c r="D309" s="17" t="s">
        <v>34</v>
      </c>
      <c r="E309" s="17" t="s">
        <v>47</v>
      </c>
      <c r="F309" s="17">
        <v>6208</v>
      </c>
    </row>
    <row r="310" spans="1:6" x14ac:dyDescent="0.25">
      <c r="A310" s="16">
        <v>45565</v>
      </c>
      <c r="B310" s="17" t="s">
        <v>2</v>
      </c>
      <c r="C310" s="22">
        <v>-31965.19</v>
      </c>
      <c r="D310" s="17" t="s">
        <v>34</v>
      </c>
      <c r="E310" s="17" t="s">
        <v>46</v>
      </c>
      <c r="F310" s="17">
        <v>6208</v>
      </c>
    </row>
    <row r="311" spans="1:6" x14ac:dyDescent="0.25">
      <c r="A311" s="16">
        <v>45596</v>
      </c>
      <c r="B311" s="17" t="s">
        <v>2</v>
      </c>
      <c r="C311" s="22">
        <v>-25733</v>
      </c>
      <c r="D311" s="17" t="s">
        <v>34</v>
      </c>
      <c r="E311" s="17" t="s">
        <v>88</v>
      </c>
      <c r="F311" s="17">
        <v>6208</v>
      </c>
    </row>
    <row r="312" spans="1:6" x14ac:dyDescent="0.25">
      <c r="A312" s="16">
        <v>45626</v>
      </c>
      <c r="B312" s="17" t="s">
        <v>2</v>
      </c>
      <c r="C312" s="22">
        <v>-47187.79</v>
      </c>
      <c r="D312" s="17" t="s">
        <v>34</v>
      </c>
      <c r="E312" s="17" t="s">
        <v>46</v>
      </c>
      <c r="F312" s="17">
        <v>6208</v>
      </c>
    </row>
    <row r="313" spans="1:6" x14ac:dyDescent="0.25">
      <c r="A313" s="16">
        <v>45657</v>
      </c>
      <c r="B313" s="17" t="s">
        <v>2</v>
      </c>
      <c r="C313" s="22">
        <v>-23098.1</v>
      </c>
      <c r="D313" s="17" t="s">
        <v>34</v>
      </c>
      <c r="E313" s="17" t="s">
        <v>47</v>
      </c>
      <c r="F313" s="17">
        <v>6208</v>
      </c>
    </row>
    <row r="314" spans="1:6" x14ac:dyDescent="0.25">
      <c r="A314" s="16">
        <v>44957</v>
      </c>
      <c r="B314" s="17" t="s">
        <v>2</v>
      </c>
      <c r="C314" s="22">
        <v>-23189.91</v>
      </c>
      <c r="D314" s="17" t="s">
        <v>37</v>
      </c>
      <c r="E314" s="17" t="s">
        <v>47</v>
      </c>
      <c r="F314" s="17">
        <v>6208</v>
      </c>
    </row>
    <row r="315" spans="1:6" x14ac:dyDescent="0.25">
      <c r="A315" s="16">
        <v>44985</v>
      </c>
      <c r="B315" s="17" t="s">
        <v>2</v>
      </c>
      <c r="C315" s="22">
        <v>-9885.7999999999993</v>
      </c>
      <c r="D315" s="17" t="s">
        <v>37</v>
      </c>
      <c r="E315" s="17" t="s">
        <v>46</v>
      </c>
      <c r="F315" s="17">
        <v>6208</v>
      </c>
    </row>
    <row r="316" spans="1:6" x14ac:dyDescent="0.25">
      <c r="A316" s="16">
        <v>45016</v>
      </c>
      <c r="B316" s="17" t="s">
        <v>2</v>
      </c>
      <c r="C316" s="22">
        <v>-22302.720000000001</v>
      </c>
      <c r="D316" s="17" t="s">
        <v>37</v>
      </c>
      <c r="E316" s="17" t="s">
        <v>46</v>
      </c>
      <c r="F316" s="17">
        <v>6208</v>
      </c>
    </row>
    <row r="317" spans="1:6" x14ac:dyDescent="0.25">
      <c r="A317" s="16">
        <v>45046</v>
      </c>
      <c r="B317" s="17" t="s">
        <v>2</v>
      </c>
      <c r="C317" s="22">
        <v>-5203.59</v>
      </c>
      <c r="D317" s="17" t="s">
        <v>37</v>
      </c>
      <c r="E317" s="17" t="s">
        <v>46</v>
      </c>
      <c r="F317" s="17">
        <v>6208</v>
      </c>
    </row>
    <row r="318" spans="1:6" x14ac:dyDescent="0.25">
      <c r="A318" s="16">
        <v>45077</v>
      </c>
      <c r="B318" s="17" t="s">
        <v>2</v>
      </c>
      <c r="C318" s="22">
        <v>-8182.65</v>
      </c>
      <c r="D318" s="17" t="s">
        <v>37</v>
      </c>
      <c r="E318" s="17" t="s">
        <v>46</v>
      </c>
      <c r="F318" s="17">
        <v>6208</v>
      </c>
    </row>
    <row r="319" spans="1:6" x14ac:dyDescent="0.25">
      <c r="A319" s="16">
        <v>45107</v>
      </c>
      <c r="B319" s="17" t="s">
        <v>2</v>
      </c>
      <c r="C319" s="22">
        <v>-46422.84</v>
      </c>
      <c r="D319" s="17" t="s">
        <v>37</v>
      </c>
      <c r="E319" s="17" t="s">
        <v>47</v>
      </c>
      <c r="F319" s="17">
        <v>6208</v>
      </c>
    </row>
    <row r="320" spans="1:6" x14ac:dyDescent="0.25">
      <c r="A320" s="16">
        <v>45138</v>
      </c>
      <c r="B320" s="17" t="s">
        <v>2</v>
      </c>
      <c r="C320" s="22">
        <v>-12258.33</v>
      </c>
      <c r="D320" s="17" t="s">
        <v>37</v>
      </c>
      <c r="E320" s="17" t="s">
        <v>47</v>
      </c>
      <c r="F320" s="17">
        <v>6208</v>
      </c>
    </row>
    <row r="321" spans="1:6" x14ac:dyDescent="0.25">
      <c r="A321" s="16">
        <v>45169</v>
      </c>
      <c r="B321" s="17" t="s">
        <v>2</v>
      </c>
      <c r="C321" s="22">
        <v>-15299.48</v>
      </c>
      <c r="D321" s="17" t="s">
        <v>37</v>
      </c>
      <c r="E321" s="17" t="s">
        <v>47</v>
      </c>
      <c r="F321" s="17">
        <v>6208</v>
      </c>
    </row>
    <row r="322" spans="1:6" x14ac:dyDescent="0.25">
      <c r="A322" s="16">
        <v>45199</v>
      </c>
      <c r="B322" s="17" t="s">
        <v>2</v>
      </c>
      <c r="C322" s="22">
        <v>-22762.74</v>
      </c>
      <c r="D322" s="17" t="s">
        <v>37</v>
      </c>
      <c r="E322" s="17" t="s">
        <v>46</v>
      </c>
      <c r="F322" s="17">
        <v>6208</v>
      </c>
    </row>
    <row r="323" spans="1:6" x14ac:dyDescent="0.25">
      <c r="A323" s="16">
        <v>45230</v>
      </c>
      <c r="B323" s="17" t="s">
        <v>2</v>
      </c>
      <c r="C323" s="22">
        <v>-29629.96</v>
      </c>
      <c r="D323" s="17" t="s">
        <v>37</v>
      </c>
      <c r="E323" s="17" t="s">
        <v>46</v>
      </c>
      <c r="F323" s="17">
        <v>6208</v>
      </c>
    </row>
    <row r="324" spans="1:6" x14ac:dyDescent="0.25">
      <c r="A324" s="16">
        <v>45260</v>
      </c>
      <c r="B324" s="17" t="s">
        <v>2</v>
      </c>
      <c r="C324" s="22">
        <v>-30102.66</v>
      </c>
      <c r="D324" s="17" t="s">
        <v>37</v>
      </c>
      <c r="E324" s="17" t="s">
        <v>46</v>
      </c>
      <c r="F324" s="17">
        <v>6208</v>
      </c>
    </row>
    <row r="325" spans="1:6" x14ac:dyDescent="0.25">
      <c r="A325" s="16">
        <v>45291</v>
      </c>
      <c r="B325" s="17" t="s">
        <v>2</v>
      </c>
      <c r="C325" s="22">
        <v>-28851.17</v>
      </c>
      <c r="D325" s="17" t="s">
        <v>37</v>
      </c>
      <c r="E325" s="17" t="s">
        <v>46</v>
      </c>
      <c r="F325" s="17">
        <v>6208</v>
      </c>
    </row>
    <row r="326" spans="1:6" x14ac:dyDescent="0.25">
      <c r="A326" s="16">
        <v>45322</v>
      </c>
      <c r="B326" s="17" t="s">
        <v>2</v>
      </c>
      <c r="C326" s="22">
        <v>-45667.360000000001</v>
      </c>
      <c r="D326" s="17" t="s">
        <v>37</v>
      </c>
      <c r="E326" s="17" t="s">
        <v>88</v>
      </c>
      <c r="F326" s="17">
        <v>6208</v>
      </c>
    </row>
    <row r="327" spans="1:6" x14ac:dyDescent="0.25">
      <c r="A327" s="16">
        <v>45351</v>
      </c>
      <c r="B327" s="17" t="s">
        <v>2</v>
      </c>
      <c r="C327" s="22">
        <v>-8289.89</v>
      </c>
      <c r="D327" s="17" t="s">
        <v>37</v>
      </c>
      <c r="E327" s="17" t="s">
        <v>46</v>
      </c>
      <c r="F327" s="17">
        <v>6208</v>
      </c>
    </row>
    <row r="328" spans="1:6" x14ac:dyDescent="0.25">
      <c r="A328" s="16">
        <v>45382</v>
      </c>
      <c r="B328" s="17" t="s">
        <v>2</v>
      </c>
      <c r="C328" s="22">
        <v>-48744.83</v>
      </c>
      <c r="D328" s="17" t="s">
        <v>37</v>
      </c>
      <c r="E328" s="17" t="s">
        <v>88</v>
      </c>
      <c r="F328" s="17">
        <v>6208</v>
      </c>
    </row>
    <row r="329" spans="1:6" x14ac:dyDescent="0.25">
      <c r="A329" s="16">
        <v>45412</v>
      </c>
      <c r="B329" s="17" t="s">
        <v>2</v>
      </c>
      <c r="C329" s="22">
        <v>-19659.14</v>
      </c>
      <c r="D329" s="17" t="s">
        <v>37</v>
      </c>
      <c r="E329" s="17" t="s">
        <v>47</v>
      </c>
      <c r="F329" s="17">
        <v>6208</v>
      </c>
    </row>
    <row r="330" spans="1:6" x14ac:dyDescent="0.25">
      <c r="A330" s="16">
        <v>45443</v>
      </c>
      <c r="B330" s="17" t="s">
        <v>2</v>
      </c>
      <c r="C330" s="22">
        <v>-44484.75</v>
      </c>
      <c r="D330" s="17" t="s">
        <v>37</v>
      </c>
      <c r="E330" s="17" t="s">
        <v>88</v>
      </c>
      <c r="F330" s="17">
        <v>6208</v>
      </c>
    </row>
    <row r="331" spans="1:6" x14ac:dyDescent="0.25">
      <c r="A331" s="16">
        <v>45473</v>
      </c>
      <c r="B331" s="17" t="s">
        <v>2</v>
      </c>
      <c r="C331" s="22">
        <v>-36612.800000000003</v>
      </c>
      <c r="D331" s="17" t="s">
        <v>37</v>
      </c>
      <c r="E331" s="17" t="s">
        <v>47</v>
      </c>
      <c r="F331" s="17">
        <v>6208</v>
      </c>
    </row>
    <row r="332" spans="1:6" x14ac:dyDescent="0.25">
      <c r="A332" s="16">
        <v>45504</v>
      </c>
      <c r="B332" s="17" t="s">
        <v>2</v>
      </c>
      <c r="C332" s="22">
        <v>-19704.810000000001</v>
      </c>
      <c r="D332" s="17" t="s">
        <v>37</v>
      </c>
      <c r="E332" s="17" t="s">
        <v>46</v>
      </c>
      <c r="F332" s="17">
        <v>6208</v>
      </c>
    </row>
    <row r="333" spans="1:6" x14ac:dyDescent="0.25">
      <c r="A333" s="16">
        <v>45535</v>
      </c>
      <c r="B333" s="17" t="s">
        <v>2</v>
      </c>
      <c r="C333" s="22">
        <v>-42930.74</v>
      </c>
      <c r="D333" s="17" t="s">
        <v>37</v>
      </c>
      <c r="E333" s="17" t="s">
        <v>47</v>
      </c>
      <c r="F333" s="17">
        <v>6208</v>
      </c>
    </row>
    <row r="334" spans="1:6" x14ac:dyDescent="0.25">
      <c r="A334" s="16">
        <v>45565</v>
      </c>
      <c r="B334" s="17" t="s">
        <v>2</v>
      </c>
      <c r="C334" s="22">
        <v>-20838.73</v>
      </c>
      <c r="D334" s="17" t="s">
        <v>37</v>
      </c>
      <c r="E334" s="17" t="s">
        <v>88</v>
      </c>
      <c r="F334" s="17">
        <v>6208</v>
      </c>
    </row>
    <row r="335" spans="1:6" x14ac:dyDescent="0.25">
      <c r="A335" s="16">
        <v>45596</v>
      </c>
      <c r="B335" s="17" t="s">
        <v>2</v>
      </c>
      <c r="C335" s="22">
        <v>-23401.52</v>
      </c>
      <c r="D335" s="17" t="s">
        <v>37</v>
      </c>
      <c r="E335" s="17" t="s">
        <v>88</v>
      </c>
      <c r="F335" s="17">
        <v>6208</v>
      </c>
    </row>
    <row r="336" spans="1:6" x14ac:dyDescent="0.25">
      <c r="A336" s="16">
        <v>45626</v>
      </c>
      <c r="B336" s="17" t="s">
        <v>2</v>
      </c>
      <c r="C336" s="22">
        <v>-23275.11</v>
      </c>
      <c r="D336" s="17" t="s">
        <v>37</v>
      </c>
      <c r="E336" s="17" t="s">
        <v>47</v>
      </c>
      <c r="F336" s="17">
        <v>6208</v>
      </c>
    </row>
    <row r="337" spans="1:6" x14ac:dyDescent="0.25">
      <c r="A337" s="16">
        <v>45657</v>
      </c>
      <c r="B337" s="17" t="s">
        <v>2</v>
      </c>
      <c r="C337" s="22">
        <v>-20084.830000000002</v>
      </c>
      <c r="D337" s="17" t="s">
        <v>37</v>
      </c>
      <c r="E337" s="17" t="s">
        <v>47</v>
      </c>
      <c r="F337" s="17">
        <v>6208</v>
      </c>
    </row>
    <row r="338" spans="1:6" x14ac:dyDescent="0.25">
      <c r="A338" s="16">
        <v>44957</v>
      </c>
      <c r="B338" s="17" t="s">
        <v>1</v>
      </c>
      <c r="C338" s="22">
        <v>-37301.730000000003</v>
      </c>
      <c r="D338" s="17" t="s">
        <v>34</v>
      </c>
      <c r="E338" s="17" t="s">
        <v>44</v>
      </c>
      <c r="F338" s="17">
        <v>3394</v>
      </c>
    </row>
    <row r="339" spans="1:6" x14ac:dyDescent="0.25">
      <c r="A339" s="16">
        <v>44985</v>
      </c>
      <c r="B339" s="17" t="s">
        <v>1</v>
      </c>
      <c r="C339" s="22">
        <v>-29852.28</v>
      </c>
      <c r="D339" s="17" t="s">
        <v>34</v>
      </c>
      <c r="E339" s="17" t="s">
        <v>81</v>
      </c>
      <c r="F339" s="17">
        <v>3394</v>
      </c>
    </row>
    <row r="340" spans="1:6" x14ac:dyDescent="0.25">
      <c r="A340" s="16">
        <v>45016</v>
      </c>
      <c r="B340" s="17" t="s">
        <v>1</v>
      </c>
      <c r="C340" s="22">
        <v>-31127.040000000001</v>
      </c>
      <c r="D340" s="17" t="s">
        <v>34</v>
      </c>
      <c r="E340" s="17" t="s">
        <v>45</v>
      </c>
      <c r="F340" s="17">
        <v>3394</v>
      </c>
    </row>
    <row r="341" spans="1:6" x14ac:dyDescent="0.25">
      <c r="A341" s="16">
        <v>45046</v>
      </c>
      <c r="B341" s="17" t="s">
        <v>1</v>
      </c>
      <c r="C341" s="22">
        <v>-16999.47</v>
      </c>
      <c r="D341" s="17" t="s">
        <v>34</v>
      </c>
      <c r="E341" s="17" t="s">
        <v>44</v>
      </c>
      <c r="F341" s="17">
        <v>3394</v>
      </c>
    </row>
    <row r="342" spans="1:6" x14ac:dyDescent="0.25">
      <c r="A342" s="16">
        <v>45077</v>
      </c>
      <c r="B342" s="17" t="s">
        <v>1</v>
      </c>
      <c r="C342" s="22">
        <v>-18657.830000000002</v>
      </c>
      <c r="D342" s="17" t="s">
        <v>34</v>
      </c>
      <c r="E342" s="17" t="s">
        <v>44</v>
      </c>
      <c r="F342" s="17">
        <v>3394</v>
      </c>
    </row>
    <row r="343" spans="1:6" x14ac:dyDescent="0.25">
      <c r="A343" s="16">
        <v>45107</v>
      </c>
      <c r="B343" s="17" t="s">
        <v>1</v>
      </c>
      <c r="C343" s="22">
        <v>-45579.11</v>
      </c>
      <c r="D343" s="17" t="s">
        <v>34</v>
      </c>
      <c r="E343" s="17" t="s">
        <v>81</v>
      </c>
      <c r="F343" s="17">
        <v>3394</v>
      </c>
    </row>
    <row r="344" spans="1:6" x14ac:dyDescent="0.25">
      <c r="A344" s="16">
        <v>45138</v>
      </c>
      <c r="B344" s="17" t="s">
        <v>1</v>
      </c>
      <c r="C344" s="22">
        <v>-18920.36</v>
      </c>
      <c r="D344" s="17" t="s">
        <v>34</v>
      </c>
      <c r="E344" s="17" t="s">
        <v>81</v>
      </c>
      <c r="F344" s="17">
        <v>3394</v>
      </c>
    </row>
    <row r="345" spans="1:6" x14ac:dyDescent="0.25">
      <c r="A345" s="16">
        <v>45169</v>
      </c>
      <c r="B345" s="17" t="s">
        <v>1</v>
      </c>
      <c r="C345" s="22">
        <v>-37298.54</v>
      </c>
      <c r="D345" s="17" t="s">
        <v>34</v>
      </c>
      <c r="E345" s="17" t="s">
        <v>44</v>
      </c>
      <c r="F345" s="17">
        <v>3394</v>
      </c>
    </row>
    <row r="346" spans="1:6" x14ac:dyDescent="0.25">
      <c r="A346" s="16">
        <v>45199</v>
      </c>
      <c r="B346" s="17" t="s">
        <v>1</v>
      </c>
      <c r="C346" s="22">
        <v>-48611.8</v>
      </c>
      <c r="D346" s="17" t="s">
        <v>34</v>
      </c>
      <c r="E346" s="17" t="s">
        <v>44</v>
      </c>
      <c r="F346" s="17">
        <v>3394</v>
      </c>
    </row>
    <row r="347" spans="1:6" x14ac:dyDescent="0.25">
      <c r="A347" s="16">
        <v>45230</v>
      </c>
      <c r="B347" s="17" t="s">
        <v>1</v>
      </c>
      <c r="C347" s="22">
        <v>-7337.21</v>
      </c>
      <c r="D347" s="17" t="s">
        <v>34</v>
      </c>
      <c r="E347" s="17" t="s">
        <v>81</v>
      </c>
      <c r="F347" s="17">
        <v>3394</v>
      </c>
    </row>
    <row r="348" spans="1:6" x14ac:dyDescent="0.25">
      <c r="A348" s="16">
        <v>45260</v>
      </c>
      <c r="B348" s="17" t="s">
        <v>1</v>
      </c>
      <c r="C348" s="22">
        <v>-35924.22</v>
      </c>
      <c r="D348" s="17" t="s">
        <v>34</v>
      </c>
      <c r="E348" s="17" t="s">
        <v>81</v>
      </c>
      <c r="F348" s="17">
        <v>3394</v>
      </c>
    </row>
    <row r="349" spans="1:6" x14ac:dyDescent="0.25">
      <c r="A349" s="16">
        <v>45291</v>
      </c>
      <c r="B349" s="17" t="s">
        <v>1</v>
      </c>
      <c r="C349" s="22">
        <v>-6409.36</v>
      </c>
      <c r="D349" s="17" t="s">
        <v>34</v>
      </c>
      <c r="E349" s="17" t="s">
        <v>81</v>
      </c>
      <c r="F349" s="17">
        <v>3394</v>
      </c>
    </row>
    <row r="350" spans="1:6" x14ac:dyDescent="0.25">
      <c r="A350" s="16">
        <v>45322</v>
      </c>
      <c r="B350" s="17" t="s">
        <v>1</v>
      </c>
      <c r="C350" s="22">
        <v>-13894.3</v>
      </c>
      <c r="D350" s="17" t="s">
        <v>34</v>
      </c>
      <c r="E350" s="17" t="s">
        <v>44</v>
      </c>
      <c r="F350" s="17">
        <v>3394</v>
      </c>
    </row>
    <row r="351" spans="1:6" x14ac:dyDescent="0.25">
      <c r="A351" s="16">
        <v>45351</v>
      </c>
      <c r="B351" s="17" t="s">
        <v>1</v>
      </c>
      <c r="C351" s="22">
        <v>-48948.08</v>
      </c>
      <c r="D351" s="17" t="s">
        <v>34</v>
      </c>
      <c r="E351" s="17" t="s">
        <v>81</v>
      </c>
      <c r="F351" s="17">
        <v>3394</v>
      </c>
    </row>
    <row r="352" spans="1:6" x14ac:dyDescent="0.25">
      <c r="A352" s="16">
        <v>45382</v>
      </c>
      <c r="B352" s="17" t="s">
        <v>1</v>
      </c>
      <c r="C352" s="22">
        <v>-44022.29</v>
      </c>
      <c r="D352" s="17" t="s">
        <v>34</v>
      </c>
      <c r="E352" s="17" t="s">
        <v>44</v>
      </c>
      <c r="F352" s="17">
        <v>3394</v>
      </c>
    </row>
    <row r="353" spans="1:6" x14ac:dyDescent="0.25">
      <c r="A353" s="16">
        <v>45412</v>
      </c>
      <c r="B353" s="17" t="s">
        <v>1</v>
      </c>
      <c r="C353" s="22">
        <v>-36612.65</v>
      </c>
      <c r="D353" s="17" t="s">
        <v>34</v>
      </c>
      <c r="E353" s="17" t="s">
        <v>44</v>
      </c>
      <c r="F353" s="17">
        <v>3394</v>
      </c>
    </row>
    <row r="354" spans="1:6" x14ac:dyDescent="0.25">
      <c r="A354" s="16">
        <v>45443</v>
      </c>
      <c r="B354" s="17" t="s">
        <v>1</v>
      </c>
      <c r="C354" s="22">
        <v>-45592.34</v>
      </c>
      <c r="D354" s="17" t="s">
        <v>34</v>
      </c>
      <c r="E354" s="17" t="s">
        <v>45</v>
      </c>
      <c r="F354" s="17">
        <v>3394</v>
      </c>
    </row>
    <row r="355" spans="1:6" x14ac:dyDescent="0.25">
      <c r="A355" s="16">
        <v>45473</v>
      </c>
      <c r="B355" s="17" t="s">
        <v>1</v>
      </c>
      <c r="C355" s="22">
        <v>-39271.96</v>
      </c>
      <c r="D355" s="17" t="s">
        <v>34</v>
      </c>
      <c r="E355" s="17" t="s">
        <v>45</v>
      </c>
      <c r="F355" s="17">
        <v>3394</v>
      </c>
    </row>
    <row r="356" spans="1:6" x14ac:dyDescent="0.25">
      <c r="A356" s="16">
        <v>45504</v>
      </c>
      <c r="B356" s="17" t="s">
        <v>1</v>
      </c>
      <c r="C356" s="22">
        <v>-7083.86</v>
      </c>
      <c r="D356" s="17" t="s">
        <v>34</v>
      </c>
      <c r="E356" s="17" t="s">
        <v>45</v>
      </c>
      <c r="F356" s="17">
        <v>3394</v>
      </c>
    </row>
    <row r="357" spans="1:6" x14ac:dyDescent="0.25">
      <c r="A357" s="16">
        <v>45535</v>
      </c>
      <c r="B357" s="17" t="s">
        <v>1</v>
      </c>
      <c r="C357" s="22">
        <v>-7365.67</v>
      </c>
      <c r="D357" s="17" t="s">
        <v>34</v>
      </c>
      <c r="E357" s="17" t="s">
        <v>44</v>
      </c>
      <c r="F357" s="17">
        <v>3394</v>
      </c>
    </row>
    <row r="358" spans="1:6" x14ac:dyDescent="0.25">
      <c r="A358" s="16">
        <v>45565</v>
      </c>
      <c r="B358" s="17" t="s">
        <v>1</v>
      </c>
      <c r="C358" s="22">
        <v>-30951.18</v>
      </c>
      <c r="D358" s="17" t="s">
        <v>34</v>
      </c>
      <c r="E358" s="17" t="s">
        <v>81</v>
      </c>
      <c r="F358" s="17">
        <v>3394</v>
      </c>
    </row>
    <row r="359" spans="1:6" x14ac:dyDescent="0.25">
      <c r="A359" s="16">
        <v>45596</v>
      </c>
      <c r="B359" s="17" t="s">
        <v>1</v>
      </c>
      <c r="C359" s="22">
        <v>-35516.5</v>
      </c>
      <c r="D359" s="17" t="s">
        <v>34</v>
      </c>
      <c r="E359" s="17" t="s">
        <v>45</v>
      </c>
      <c r="F359" s="17">
        <v>3394</v>
      </c>
    </row>
    <row r="360" spans="1:6" x14ac:dyDescent="0.25">
      <c r="A360" s="16">
        <v>45626</v>
      </c>
      <c r="B360" s="17" t="s">
        <v>1</v>
      </c>
      <c r="C360" s="22">
        <v>-23823.599999999999</v>
      </c>
      <c r="D360" s="17" t="s">
        <v>34</v>
      </c>
      <c r="E360" s="17" t="s">
        <v>44</v>
      </c>
      <c r="F360" s="17">
        <v>3394</v>
      </c>
    </row>
    <row r="361" spans="1:6" x14ac:dyDescent="0.25">
      <c r="A361" s="16">
        <v>45657</v>
      </c>
      <c r="B361" s="17" t="s">
        <v>1</v>
      </c>
      <c r="C361" s="22">
        <v>-15761.77</v>
      </c>
      <c r="D361" s="17" t="s">
        <v>34</v>
      </c>
      <c r="E361" s="17" t="s">
        <v>44</v>
      </c>
      <c r="F361" s="17">
        <v>3394</v>
      </c>
    </row>
    <row r="362" spans="1:6" x14ac:dyDescent="0.25">
      <c r="A362" s="16">
        <v>44957</v>
      </c>
      <c r="B362" s="17" t="s">
        <v>1</v>
      </c>
      <c r="C362" s="22">
        <v>-10015.459999999999</v>
      </c>
      <c r="D362" s="17" t="s">
        <v>37</v>
      </c>
      <c r="E362" s="17" t="s">
        <v>44</v>
      </c>
      <c r="F362" s="17">
        <v>3394</v>
      </c>
    </row>
    <row r="363" spans="1:6" x14ac:dyDescent="0.25">
      <c r="A363" s="16">
        <v>44985</v>
      </c>
      <c r="B363" s="17" t="s">
        <v>1</v>
      </c>
      <c r="C363" s="22">
        <v>-6565.95</v>
      </c>
      <c r="D363" s="17" t="s">
        <v>37</v>
      </c>
      <c r="E363" s="17" t="s">
        <v>81</v>
      </c>
      <c r="F363" s="17">
        <v>3394</v>
      </c>
    </row>
    <row r="364" spans="1:6" x14ac:dyDescent="0.25">
      <c r="A364" s="16">
        <v>45016</v>
      </c>
      <c r="B364" s="17" t="s">
        <v>1</v>
      </c>
      <c r="C364" s="22">
        <v>-19273.68</v>
      </c>
      <c r="D364" s="17" t="s">
        <v>37</v>
      </c>
      <c r="E364" s="17" t="s">
        <v>45</v>
      </c>
      <c r="F364" s="17">
        <v>3394</v>
      </c>
    </row>
    <row r="365" spans="1:6" x14ac:dyDescent="0.25">
      <c r="A365" s="16">
        <v>45046</v>
      </c>
      <c r="B365" s="17" t="s">
        <v>1</v>
      </c>
      <c r="C365" s="22">
        <v>-25225.37</v>
      </c>
      <c r="D365" s="17" t="s">
        <v>37</v>
      </c>
      <c r="E365" s="17" t="s">
        <v>45</v>
      </c>
      <c r="F365" s="17">
        <v>3394</v>
      </c>
    </row>
    <row r="366" spans="1:6" x14ac:dyDescent="0.25">
      <c r="A366" s="16">
        <v>45077</v>
      </c>
      <c r="B366" s="17" t="s">
        <v>1</v>
      </c>
      <c r="C366" s="22">
        <v>-15011.2</v>
      </c>
      <c r="D366" s="17" t="s">
        <v>37</v>
      </c>
      <c r="E366" s="17" t="s">
        <v>44</v>
      </c>
      <c r="F366" s="17">
        <v>3394</v>
      </c>
    </row>
    <row r="367" spans="1:6" x14ac:dyDescent="0.25">
      <c r="A367" s="16">
        <v>45107</v>
      </c>
      <c r="B367" s="17" t="s">
        <v>1</v>
      </c>
      <c r="C367" s="22">
        <v>-49738.57</v>
      </c>
      <c r="D367" s="17" t="s">
        <v>37</v>
      </c>
      <c r="E367" s="17" t="s">
        <v>81</v>
      </c>
      <c r="F367" s="17">
        <v>3394</v>
      </c>
    </row>
    <row r="368" spans="1:6" x14ac:dyDescent="0.25">
      <c r="A368" s="16">
        <v>45138</v>
      </c>
      <c r="B368" s="17" t="s">
        <v>1</v>
      </c>
      <c r="C368" s="22">
        <v>-49604.99</v>
      </c>
      <c r="D368" s="17" t="s">
        <v>37</v>
      </c>
      <c r="E368" s="17" t="s">
        <v>81</v>
      </c>
      <c r="F368" s="17">
        <v>3394</v>
      </c>
    </row>
    <row r="369" spans="1:6" x14ac:dyDescent="0.25">
      <c r="A369" s="16">
        <v>45169</v>
      </c>
      <c r="B369" s="17" t="s">
        <v>1</v>
      </c>
      <c r="C369" s="22">
        <v>-31001.84</v>
      </c>
      <c r="D369" s="17" t="s">
        <v>37</v>
      </c>
      <c r="E369" s="17" t="s">
        <v>81</v>
      </c>
      <c r="F369" s="17">
        <v>3394</v>
      </c>
    </row>
    <row r="370" spans="1:6" x14ac:dyDescent="0.25">
      <c r="A370" s="16">
        <v>45199</v>
      </c>
      <c r="B370" s="17" t="s">
        <v>1</v>
      </c>
      <c r="C370" s="22">
        <v>-23140.34</v>
      </c>
      <c r="D370" s="17" t="s">
        <v>37</v>
      </c>
      <c r="E370" s="17" t="s">
        <v>44</v>
      </c>
      <c r="F370" s="17">
        <v>3394</v>
      </c>
    </row>
    <row r="371" spans="1:6" x14ac:dyDescent="0.25">
      <c r="A371" s="16">
        <v>45230</v>
      </c>
      <c r="B371" s="17" t="s">
        <v>1</v>
      </c>
      <c r="C371" s="22">
        <v>-48685.17</v>
      </c>
      <c r="D371" s="17" t="s">
        <v>37</v>
      </c>
      <c r="E371" s="17" t="s">
        <v>45</v>
      </c>
      <c r="F371" s="17">
        <v>3394</v>
      </c>
    </row>
    <row r="372" spans="1:6" x14ac:dyDescent="0.25">
      <c r="A372" s="16">
        <v>45260</v>
      </c>
      <c r="B372" s="17" t="s">
        <v>1</v>
      </c>
      <c r="C372" s="22">
        <v>-30949.83</v>
      </c>
      <c r="D372" s="17" t="s">
        <v>37</v>
      </c>
      <c r="E372" s="17" t="s">
        <v>44</v>
      </c>
      <c r="F372" s="17">
        <v>3394</v>
      </c>
    </row>
    <row r="373" spans="1:6" x14ac:dyDescent="0.25">
      <c r="A373" s="16">
        <v>45291</v>
      </c>
      <c r="B373" s="17" t="s">
        <v>1</v>
      </c>
      <c r="C373" s="22">
        <v>-9257.6</v>
      </c>
      <c r="D373" s="17" t="s">
        <v>37</v>
      </c>
      <c r="E373" s="17" t="s">
        <v>81</v>
      </c>
      <c r="F373" s="17">
        <v>3394</v>
      </c>
    </row>
    <row r="374" spans="1:6" x14ac:dyDescent="0.25">
      <c r="A374" s="16">
        <v>45322</v>
      </c>
      <c r="B374" s="17" t="s">
        <v>1</v>
      </c>
      <c r="C374" s="22">
        <v>-28773.55</v>
      </c>
      <c r="D374" s="17" t="s">
        <v>37</v>
      </c>
      <c r="E374" s="17" t="s">
        <v>44</v>
      </c>
      <c r="F374" s="17">
        <v>3394</v>
      </c>
    </row>
    <row r="375" spans="1:6" x14ac:dyDescent="0.25">
      <c r="A375" s="16">
        <v>45351</v>
      </c>
      <c r="B375" s="17" t="s">
        <v>1</v>
      </c>
      <c r="C375" s="22">
        <v>-37691.68</v>
      </c>
      <c r="D375" s="17" t="s">
        <v>37</v>
      </c>
      <c r="E375" s="17" t="s">
        <v>44</v>
      </c>
      <c r="F375" s="17">
        <v>3394</v>
      </c>
    </row>
    <row r="376" spans="1:6" x14ac:dyDescent="0.25">
      <c r="A376" s="16">
        <v>45382</v>
      </c>
      <c r="B376" s="17" t="s">
        <v>1</v>
      </c>
      <c r="C376" s="22">
        <v>-41890.480000000003</v>
      </c>
      <c r="D376" s="17" t="s">
        <v>37</v>
      </c>
      <c r="E376" s="17" t="s">
        <v>81</v>
      </c>
      <c r="F376" s="17">
        <v>3394</v>
      </c>
    </row>
    <row r="377" spans="1:6" x14ac:dyDescent="0.25">
      <c r="A377" s="16">
        <v>45412</v>
      </c>
      <c r="B377" s="17" t="s">
        <v>1</v>
      </c>
      <c r="C377" s="22">
        <v>-12835.63</v>
      </c>
      <c r="D377" s="17" t="s">
        <v>37</v>
      </c>
      <c r="E377" s="17" t="s">
        <v>45</v>
      </c>
      <c r="F377" s="17">
        <v>3394</v>
      </c>
    </row>
    <row r="378" spans="1:6" x14ac:dyDescent="0.25">
      <c r="A378" s="16">
        <v>45443</v>
      </c>
      <c r="B378" s="17" t="s">
        <v>1</v>
      </c>
      <c r="C378" s="22">
        <v>-19307.46</v>
      </c>
      <c r="D378" s="17" t="s">
        <v>37</v>
      </c>
      <c r="E378" s="17" t="s">
        <v>45</v>
      </c>
      <c r="F378" s="17">
        <v>3394</v>
      </c>
    </row>
    <row r="379" spans="1:6" x14ac:dyDescent="0.25">
      <c r="A379" s="16">
        <v>45473</v>
      </c>
      <c r="B379" s="17" t="s">
        <v>1</v>
      </c>
      <c r="C379" s="22">
        <v>-45987.26</v>
      </c>
      <c r="D379" s="17" t="s">
        <v>37</v>
      </c>
      <c r="E379" s="17" t="s">
        <v>81</v>
      </c>
      <c r="F379" s="17">
        <v>3394</v>
      </c>
    </row>
    <row r="380" spans="1:6" x14ac:dyDescent="0.25">
      <c r="A380" s="16">
        <v>45504</v>
      </c>
      <c r="B380" s="17" t="s">
        <v>1</v>
      </c>
      <c r="C380" s="22">
        <v>-16442.900000000001</v>
      </c>
      <c r="D380" s="17" t="s">
        <v>37</v>
      </c>
      <c r="E380" s="17" t="s">
        <v>45</v>
      </c>
      <c r="F380" s="17">
        <v>3394</v>
      </c>
    </row>
    <row r="381" spans="1:6" x14ac:dyDescent="0.25">
      <c r="A381" s="16">
        <v>45535</v>
      </c>
      <c r="B381" s="17" t="s">
        <v>1</v>
      </c>
      <c r="C381" s="22">
        <v>-14162.82</v>
      </c>
      <c r="D381" s="17" t="s">
        <v>37</v>
      </c>
      <c r="E381" s="17" t="s">
        <v>44</v>
      </c>
      <c r="F381" s="17">
        <v>3394</v>
      </c>
    </row>
    <row r="382" spans="1:6" x14ac:dyDescent="0.25">
      <c r="A382" s="16">
        <v>45565</v>
      </c>
      <c r="B382" s="17" t="s">
        <v>1</v>
      </c>
      <c r="C382" s="22">
        <v>-23510.94</v>
      </c>
      <c r="D382" s="17" t="s">
        <v>37</v>
      </c>
      <c r="E382" s="17" t="s">
        <v>81</v>
      </c>
      <c r="F382" s="17">
        <v>3394</v>
      </c>
    </row>
    <row r="383" spans="1:6" x14ac:dyDescent="0.25">
      <c r="A383" s="16">
        <v>45596</v>
      </c>
      <c r="B383" s="17" t="s">
        <v>1</v>
      </c>
      <c r="C383" s="22">
        <v>-13295.7</v>
      </c>
      <c r="D383" s="17" t="s">
        <v>37</v>
      </c>
      <c r="E383" s="17" t="s">
        <v>81</v>
      </c>
      <c r="F383" s="17">
        <v>3394</v>
      </c>
    </row>
    <row r="384" spans="1:6" x14ac:dyDescent="0.25">
      <c r="A384" s="16">
        <v>45626</v>
      </c>
      <c r="B384" s="17" t="s">
        <v>1</v>
      </c>
      <c r="C384" s="22">
        <v>-13080.88</v>
      </c>
      <c r="D384" s="17" t="s">
        <v>37</v>
      </c>
      <c r="E384" s="17" t="s">
        <v>44</v>
      </c>
      <c r="F384" s="17">
        <v>3394</v>
      </c>
    </row>
    <row r="385" spans="1:6" x14ac:dyDescent="0.25">
      <c r="A385" s="16">
        <v>45657</v>
      </c>
      <c r="B385" s="17" t="s">
        <v>1</v>
      </c>
      <c r="C385" s="22">
        <v>-10696.52</v>
      </c>
      <c r="D385" s="17" t="s">
        <v>37</v>
      </c>
      <c r="E385" s="17" t="s">
        <v>45</v>
      </c>
      <c r="F385" s="17">
        <v>3394</v>
      </c>
    </row>
    <row r="386" spans="1:6" x14ac:dyDescent="0.25">
      <c r="A386" s="16">
        <v>44957</v>
      </c>
      <c r="B386" s="17" t="s">
        <v>64</v>
      </c>
      <c r="C386" s="22">
        <v>-10323.52</v>
      </c>
      <c r="D386" s="17" t="s">
        <v>34</v>
      </c>
      <c r="E386" s="17" t="s">
        <v>65</v>
      </c>
      <c r="F386" s="17">
        <v>2615</v>
      </c>
    </row>
    <row r="387" spans="1:6" x14ac:dyDescent="0.25">
      <c r="A387" s="16">
        <v>44985</v>
      </c>
      <c r="B387" s="17" t="s">
        <v>64</v>
      </c>
      <c r="C387" s="22">
        <v>-23564.48</v>
      </c>
      <c r="D387" s="17" t="s">
        <v>34</v>
      </c>
      <c r="E387" s="17" t="s">
        <v>67</v>
      </c>
      <c r="F387" s="17">
        <v>2615</v>
      </c>
    </row>
    <row r="388" spans="1:6" x14ac:dyDescent="0.25">
      <c r="A388" s="16">
        <v>45016</v>
      </c>
      <c r="B388" s="17" t="s">
        <v>64</v>
      </c>
      <c r="C388" s="22">
        <v>-24949.46</v>
      </c>
      <c r="D388" s="17" t="s">
        <v>34</v>
      </c>
      <c r="E388" s="17" t="s">
        <v>65</v>
      </c>
      <c r="F388" s="17">
        <v>2615</v>
      </c>
    </row>
    <row r="389" spans="1:6" x14ac:dyDescent="0.25">
      <c r="A389" s="16">
        <v>45046</v>
      </c>
      <c r="B389" s="17" t="s">
        <v>64</v>
      </c>
      <c r="C389" s="22">
        <v>-33756.660000000003</v>
      </c>
      <c r="D389" s="17" t="s">
        <v>34</v>
      </c>
      <c r="E389" s="17" t="s">
        <v>66</v>
      </c>
      <c r="F389" s="17">
        <v>2615</v>
      </c>
    </row>
    <row r="390" spans="1:6" x14ac:dyDescent="0.25">
      <c r="A390" s="16">
        <v>45077</v>
      </c>
      <c r="B390" s="17" t="s">
        <v>64</v>
      </c>
      <c r="C390" s="22">
        <v>-42307.05</v>
      </c>
      <c r="D390" s="17" t="s">
        <v>34</v>
      </c>
      <c r="E390" s="17" t="s">
        <v>67</v>
      </c>
      <c r="F390" s="17">
        <v>2615</v>
      </c>
    </row>
    <row r="391" spans="1:6" x14ac:dyDescent="0.25">
      <c r="A391" s="16">
        <v>45107</v>
      </c>
      <c r="B391" s="17" t="s">
        <v>64</v>
      </c>
      <c r="C391" s="22">
        <v>-14119.7</v>
      </c>
      <c r="D391" s="17" t="s">
        <v>34</v>
      </c>
      <c r="E391" s="17" t="s">
        <v>67</v>
      </c>
      <c r="F391" s="17">
        <v>2615</v>
      </c>
    </row>
    <row r="392" spans="1:6" x14ac:dyDescent="0.25">
      <c r="A392" s="16">
        <v>45138</v>
      </c>
      <c r="B392" s="17" t="s">
        <v>64</v>
      </c>
      <c r="C392" s="22">
        <v>-41765.300000000003</v>
      </c>
      <c r="D392" s="17" t="s">
        <v>34</v>
      </c>
      <c r="E392" s="17" t="s">
        <v>65</v>
      </c>
      <c r="F392" s="17">
        <v>2615</v>
      </c>
    </row>
    <row r="393" spans="1:6" x14ac:dyDescent="0.25">
      <c r="A393" s="16">
        <v>45169</v>
      </c>
      <c r="B393" s="17" t="s">
        <v>64</v>
      </c>
      <c r="C393" s="22">
        <v>-10391.59</v>
      </c>
      <c r="D393" s="17" t="s">
        <v>34</v>
      </c>
      <c r="E393" s="17" t="s">
        <v>67</v>
      </c>
      <c r="F393" s="17">
        <v>2615</v>
      </c>
    </row>
    <row r="394" spans="1:6" x14ac:dyDescent="0.25">
      <c r="A394" s="16">
        <v>45199</v>
      </c>
      <c r="B394" s="17" t="s">
        <v>64</v>
      </c>
      <c r="C394" s="22">
        <v>-25001.15</v>
      </c>
      <c r="D394" s="17" t="s">
        <v>34</v>
      </c>
      <c r="E394" s="17" t="s">
        <v>67</v>
      </c>
      <c r="F394" s="17">
        <v>2615</v>
      </c>
    </row>
    <row r="395" spans="1:6" x14ac:dyDescent="0.25">
      <c r="A395" s="16">
        <v>45230</v>
      </c>
      <c r="B395" s="17" t="s">
        <v>64</v>
      </c>
      <c r="C395" s="22">
        <v>-9951.7199999999993</v>
      </c>
      <c r="D395" s="17" t="s">
        <v>34</v>
      </c>
      <c r="E395" s="17" t="s">
        <v>65</v>
      </c>
      <c r="F395" s="17">
        <v>2615</v>
      </c>
    </row>
    <row r="396" spans="1:6" x14ac:dyDescent="0.25">
      <c r="A396" s="16">
        <v>45260</v>
      </c>
      <c r="B396" s="17" t="s">
        <v>64</v>
      </c>
      <c r="C396" s="22">
        <v>-13209.03</v>
      </c>
      <c r="D396" s="17" t="s">
        <v>34</v>
      </c>
      <c r="E396" s="17" t="s">
        <v>67</v>
      </c>
      <c r="F396" s="17">
        <v>2615</v>
      </c>
    </row>
    <row r="397" spans="1:6" x14ac:dyDescent="0.25">
      <c r="A397" s="16">
        <v>45291</v>
      </c>
      <c r="B397" s="17" t="s">
        <v>64</v>
      </c>
      <c r="C397" s="22">
        <v>-22518.18</v>
      </c>
      <c r="D397" s="17" t="s">
        <v>34</v>
      </c>
      <c r="E397" s="17" t="s">
        <v>65</v>
      </c>
      <c r="F397" s="17">
        <v>2615</v>
      </c>
    </row>
    <row r="398" spans="1:6" x14ac:dyDescent="0.25">
      <c r="A398" s="16">
        <v>45322</v>
      </c>
      <c r="B398" s="17" t="s">
        <v>64</v>
      </c>
      <c r="C398" s="22">
        <v>-37660.33</v>
      </c>
      <c r="D398" s="17" t="s">
        <v>34</v>
      </c>
      <c r="E398" s="17" t="s">
        <v>65</v>
      </c>
      <c r="F398" s="17">
        <v>2615</v>
      </c>
    </row>
    <row r="399" spans="1:6" x14ac:dyDescent="0.25">
      <c r="A399" s="16">
        <v>45351</v>
      </c>
      <c r="B399" s="17" t="s">
        <v>64</v>
      </c>
      <c r="C399" s="22">
        <v>-47631.56</v>
      </c>
      <c r="D399" s="17" t="s">
        <v>34</v>
      </c>
      <c r="E399" s="17" t="s">
        <v>65</v>
      </c>
      <c r="F399" s="17">
        <v>2615</v>
      </c>
    </row>
    <row r="400" spans="1:6" x14ac:dyDescent="0.25">
      <c r="A400" s="16">
        <v>45382</v>
      </c>
      <c r="B400" s="17" t="s">
        <v>64</v>
      </c>
      <c r="C400" s="22">
        <v>-38124.81</v>
      </c>
      <c r="D400" s="17" t="s">
        <v>34</v>
      </c>
      <c r="E400" s="17" t="s">
        <v>67</v>
      </c>
      <c r="F400" s="17">
        <v>2615</v>
      </c>
    </row>
    <row r="401" spans="1:6" x14ac:dyDescent="0.25">
      <c r="A401" s="16">
        <v>45412</v>
      </c>
      <c r="B401" s="17" t="s">
        <v>64</v>
      </c>
      <c r="C401" s="22">
        <v>-28147.23</v>
      </c>
      <c r="D401" s="17" t="s">
        <v>34</v>
      </c>
      <c r="E401" s="17" t="s">
        <v>65</v>
      </c>
      <c r="F401" s="17">
        <v>2615</v>
      </c>
    </row>
    <row r="402" spans="1:6" x14ac:dyDescent="0.25">
      <c r="A402" s="16">
        <v>45443</v>
      </c>
      <c r="B402" s="17" t="s">
        <v>64</v>
      </c>
      <c r="C402" s="22">
        <v>-30039.759999999998</v>
      </c>
      <c r="D402" s="17" t="s">
        <v>34</v>
      </c>
      <c r="E402" s="17" t="s">
        <v>67</v>
      </c>
      <c r="F402" s="17">
        <v>2615</v>
      </c>
    </row>
    <row r="403" spans="1:6" x14ac:dyDescent="0.25">
      <c r="A403" s="16">
        <v>45473</v>
      </c>
      <c r="B403" s="17" t="s">
        <v>64</v>
      </c>
      <c r="C403" s="22">
        <v>-18710.93</v>
      </c>
      <c r="D403" s="17" t="s">
        <v>34</v>
      </c>
      <c r="E403" s="17" t="s">
        <v>65</v>
      </c>
      <c r="F403" s="17">
        <v>2615</v>
      </c>
    </row>
    <row r="404" spans="1:6" x14ac:dyDescent="0.25">
      <c r="A404" s="16">
        <v>45504</v>
      </c>
      <c r="B404" s="17" t="s">
        <v>64</v>
      </c>
      <c r="C404" s="22">
        <v>-31236.39</v>
      </c>
      <c r="D404" s="17" t="s">
        <v>34</v>
      </c>
      <c r="E404" s="17" t="s">
        <v>66</v>
      </c>
      <c r="F404" s="17">
        <v>2615</v>
      </c>
    </row>
    <row r="405" spans="1:6" x14ac:dyDescent="0.25">
      <c r="A405" s="16">
        <v>45535</v>
      </c>
      <c r="B405" s="17" t="s">
        <v>64</v>
      </c>
      <c r="C405" s="22">
        <v>-26433.63</v>
      </c>
      <c r="D405" s="17" t="s">
        <v>34</v>
      </c>
      <c r="E405" s="17" t="s">
        <v>67</v>
      </c>
      <c r="F405" s="17">
        <v>2615</v>
      </c>
    </row>
    <row r="406" spans="1:6" x14ac:dyDescent="0.25">
      <c r="A406" s="16">
        <v>45565</v>
      </c>
      <c r="B406" s="17" t="s">
        <v>64</v>
      </c>
      <c r="C406" s="22">
        <v>-10397.68</v>
      </c>
      <c r="D406" s="17" t="s">
        <v>34</v>
      </c>
      <c r="E406" s="17" t="s">
        <v>66</v>
      </c>
      <c r="F406" s="17">
        <v>2615</v>
      </c>
    </row>
    <row r="407" spans="1:6" x14ac:dyDescent="0.25">
      <c r="A407" s="16">
        <v>45596</v>
      </c>
      <c r="B407" s="17" t="s">
        <v>64</v>
      </c>
      <c r="C407" s="22">
        <v>-11513.18</v>
      </c>
      <c r="D407" s="17" t="s">
        <v>34</v>
      </c>
      <c r="E407" s="17" t="s">
        <v>66</v>
      </c>
      <c r="F407" s="17">
        <v>2615</v>
      </c>
    </row>
    <row r="408" spans="1:6" x14ac:dyDescent="0.25">
      <c r="A408" s="16">
        <v>45626</v>
      </c>
      <c r="B408" s="17" t="s">
        <v>64</v>
      </c>
      <c r="C408" s="22">
        <v>-19917.669999999998</v>
      </c>
      <c r="D408" s="17" t="s">
        <v>34</v>
      </c>
      <c r="E408" s="17" t="s">
        <v>65</v>
      </c>
      <c r="F408" s="17">
        <v>2615</v>
      </c>
    </row>
    <row r="409" spans="1:6" x14ac:dyDescent="0.25">
      <c r="A409" s="16">
        <v>45657</v>
      </c>
      <c r="B409" s="17" t="s">
        <v>64</v>
      </c>
      <c r="C409" s="22">
        <v>-13154.32</v>
      </c>
      <c r="D409" s="17" t="s">
        <v>34</v>
      </c>
      <c r="E409" s="17" t="s">
        <v>67</v>
      </c>
      <c r="F409" s="17">
        <v>2615</v>
      </c>
    </row>
    <row r="410" spans="1:6" x14ac:dyDescent="0.25">
      <c r="A410" s="16">
        <v>44957</v>
      </c>
      <c r="B410" s="17" t="s">
        <v>64</v>
      </c>
      <c r="C410" s="22">
        <v>-27899.79</v>
      </c>
      <c r="D410" s="17" t="s">
        <v>37</v>
      </c>
      <c r="E410" s="17" t="s">
        <v>67</v>
      </c>
      <c r="F410" s="17">
        <v>2615</v>
      </c>
    </row>
    <row r="411" spans="1:6" x14ac:dyDescent="0.25">
      <c r="A411" s="16">
        <v>44985</v>
      </c>
      <c r="B411" s="17" t="s">
        <v>64</v>
      </c>
      <c r="C411" s="22">
        <v>-28700.93</v>
      </c>
      <c r="D411" s="17" t="s">
        <v>37</v>
      </c>
      <c r="E411" s="17" t="s">
        <v>67</v>
      </c>
      <c r="F411" s="17">
        <v>2615</v>
      </c>
    </row>
    <row r="412" spans="1:6" x14ac:dyDescent="0.25">
      <c r="A412" s="16">
        <v>45016</v>
      </c>
      <c r="B412" s="17" t="s">
        <v>64</v>
      </c>
      <c r="C412" s="22">
        <v>-11623.3</v>
      </c>
      <c r="D412" s="17" t="s">
        <v>37</v>
      </c>
      <c r="E412" s="17" t="s">
        <v>65</v>
      </c>
      <c r="F412" s="17">
        <v>2615</v>
      </c>
    </row>
    <row r="413" spans="1:6" x14ac:dyDescent="0.25">
      <c r="A413" s="16">
        <v>45046</v>
      </c>
      <c r="B413" s="17" t="s">
        <v>64</v>
      </c>
      <c r="C413" s="22">
        <v>-21059.63</v>
      </c>
      <c r="D413" s="17" t="s">
        <v>37</v>
      </c>
      <c r="E413" s="17" t="s">
        <v>65</v>
      </c>
      <c r="F413" s="17">
        <v>2615</v>
      </c>
    </row>
    <row r="414" spans="1:6" x14ac:dyDescent="0.25">
      <c r="A414" s="16">
        <v>45077</v>
      </c>
      <c r="B414" s="17" t="s">
        <v>64</v>
      </c>
      <c r="C414" s="22">
        <v>-32716.14</v>
      </c>
      <c r="D414" s="17" t="s">
        <v>37</v>
      </c>
      <c r="E414" s="17" t="s">
        <v>65</v>
      </c>
      <c r="F414" s="17">
        <v>2615</v>
      </c>
    </row>
    <row r="415" spans="1:6" x14ac:dyDescent="0.25">
      <c r="A415" s="16">
        <v>45107</v>
      </c>
      <c r="B415" s="17" t="s">
        <v>64</v>
      </c>
      <c r="C415" s="22">
        <v>-44009.58</v>
      </c>
      <c r="D415" s="17" t="s">
        <v>37</v>
      </c>
      <c r="E415" s="17" t="s">
        <v>65</v>
      </c>
      <c r="F415" s="17">
        <v>2615</v>
      </c>
    </row>
    <row r="416" spans="1:6" x14ac:dyDescent="0.25">
      <c r="A416" s="16">
        <v>45138</v>
      </c>
      <c r="B416" s="17" t="s">
        <v>64</v>
      </c>
      <c r="C416" s="22">
        <v>-11980.19</v>
      </c>
      <c r="D416" s="17" t="s">
        <v>37</v>
      </c>
      <c r="E416" s="17" t="s">
        <v>67</v>
      </c>
      <c r="F416" s="17">
        <v>2615</v>
      </c>
    </row>
    <row r="417" spans="1:6" x14ac:dyDescent="0.25">
      <c r="A417" s="16">
        <v>45169</v>
      </c>
      <c r="B417" s="17" t="s">
        <v>64</v>
      </c>
      <c r="C417" s="22">
        <v>-46430.05</v>
      </c>
      <c r="D417" s="17" t="s">
        <v>37</v>
      </c>
      <c r="E417" s="17" t="s">
        <v>65</v>
      </c>
      <c r="F417" s="17">
        <v>2615</v>
      </c>
    </row>
    <row r="418" spans="1:6" x14ac:dyDescent="0.25">
      <c r="A418" s="16">
        <v>45199</v>
      </c>
      <c r="B418" s="17" t="s">
        <v>64</v>
      </c>
      <c r="C418" s="22">
        <v>-30734.12</v>
      </c>
      <c r="D418" s="17" t="s">
        <v>37</v>
      </c>
      <c r="E418" s="17" t="s">
        <v>65</v>
      </c>
      <c r="F418" s="17">
        <v>2615</v>
      </c>
    </row>
    <row r="419" spans="1:6" x14ac:dyDescent="0.25">
      <c r="A419" s="16">
        <v>45230</v>
      </c>
      <c r="B419" s="17" t="s">
        <v>64</v>
      </c>
      <c r="C419" s="22">
        <v>-8601.4</v>
      </c>
      <c r="D419" s="17" t="s">
        <v>37</v>
      </c>
      <c r="E419" s="17" t="s">
        <v>65</v>
      </c>
      <c r="F419" s="17">
        <v>2615</v>
      </c>
    </row>
    <row r="420" spans="1:6" x14ac:dyDescent="0.25">
      <c r="A420" s="16">
        <v>45260</v>
      </c>
      <c r="B420" s="17" t="s">
        <v>64</v>
      </c>
      <c r="C420" s="22">
        <v>-14139.18</v>
      </c>
      <c r="D420" s="17" t="s">
        <v>37</v>
      </c>
      <c r="E420" s="17" t="s">
        <v>65</v>
      </c>
      <c r="F420" s="17">
        <v>2615</v>
      </c>
    </row>
    <row r="421" spans="1:6" x14ac:dyDescent="0.25">
      <c r="A421" s="16">
        <v>45291</v>
      </c>
      <c r="B421" s="17" t="s">
        <v>64</v>
      </c>
      <c r="C421" s="22">
        <v>-41212.67</v>
      </c>
      <c r="D421" s="17" t="s">
        <v>37</v>
      </c>
      <c r="E421" s="17" t="s">
        <v>66</v>
      </c>
      <c r="F421" s="17">
        <v>2615</v>
      </c>
    </row>
    <row r="422" spans="1:6" x14ac:dyDescent="0.25">
      <c r="A422" s="16">
        <v>45322</v>
      </c>
      <c r="B422" s="17" t="s">
        <v>64</v>
      </c>
      <c r="C422" s="22">
        <v>-33019.699999999997</v>
      </c>
      <c r="D422" s="17" t="s">
        <v>37</v>
      </c>
      <c r="E422" s="17" t="s">
        <v>66</v>
      </c>
      <c r="F422" s="17">
        <v>2615</v>
      </c>
    </row>
    <row r="423" spans="1:6" x14ac:dyDescent="0.25">
      <c r="A423" s="16">
        <v>45351</v>
      </c>
      <c r="B423" s="17" t="s">
        <v>64</v>
      </c>
      <c r="C423" s="22">
        <v>-40849.42</v>
      </c>
      <c r="D423" s="17" t="s">
        <v>37</v>
      </c>
      <c r="E423" s="17" t="s">
        <v>66</v>
      </c>
      <c r="F423" s="17">
        <v>2615</v>
      </c>
    </row>
    <row r="424" spans="1:6" x14ac:dyDescent="0.25">
      <c r="A424" s="16">
        <v>45382</v>
      </c>
      <c r="B424" s="17" t="s">
        <v>64</v>
      </c>
      <c r="C424" s="22">
        <v>-44986.29</v>
      </c>
      <c r="D424" s="17" t="s">
        <v>37</v>
      </c>
      <c r="E424" s="17" t="s">
        <v>65</v>
      </c>
      <c r="F424" s="17">
        <v>2615</v>
      </c>
    </row>
    <row r="425" spans="1:6" x14ac:dyDescent="0.25">
      <c r="A425" s="16">
        <v>45412</v>
      </c>
      <c r="B425" s="17" t="s">
        <v>64</v>
      </c>
      <c r="C425" s="22">
        <v>-34320.050000000003</v>
      </c>
      <c r="D425" s="17" t="s">
        <v>37</v>
      </c>
      <c r="E425" s="17" t="s">
        <v>66</v>
      </c>
      <c r="F425" s="17">
        <v>2615</v>
      </c>
    </row>
    <row r="426" spans="1:6" x14ac:dyDescent="0.25">
      <c r="A426" s="16">
        <v>45443</v>
      </c>
      <c r="B426" s="17" t="s">
        <v>64</v>
      </c>
      <c r="C426" s="22">
        <v>-33815.69</v>
      </c>
      <c r="D426" s="17" t="s">
        <v>37</v>
      </c>
      <c r="E426" s="17" t="s">
        <v>65</v>
      </c>
      <c r="F426" s="17">
        <v>2615</v>
      </c>
    </row>
    <row r="427" spans="1:6" x14ac:dyDescent="0.25">
      <c r="A427" s="16">
        <v>45473</v>
      </c>
      <c r="B427" s="17" t="s">
        <v>64</v>
      </c>
      <c r="C427" s="22">
        <v>-12578.9</v>
      </c>
      <c r="D427" s="17" t="s">
        <v>37</v>
      </c>
      <c r="E427" s="17" t="s">
        <v>65</v>
      </c>
      <c r="F427" s="17">
        <v>2615</v>
      </c>
    </row>
    <row r="428" spans="1:6" x14ac:dyDescent="0.25">
      <c r="A428" s="16">
        <v>45504</v>
      </c>
      <c r="B428" s="17" t="s">
        <v>64</v>
      </c>
      <c r="C428" s="22">
        <v>-23411.98</v>
      </c>
      <c r="D428" s="17" t="s">
        <v>37</v>
      </c>
      <c r="E428" s="17" t="s">
        <v>66</v>
      </c>
      <c r="F428" s="17">
        <v>2615</v>
      </c>
    </row>
    <row r="429" spans="1:6" x14ac:dyDescent="0.25">
      <c r="A429" s="16">
        <v>45535</v>
      </c>
      <c r="B429" s="17" t="s">
        <v>64</v>
      </c>
      <c r="C429" s="22">
        <v>-45526.2</v>
      </c>
      <c r="D429" s="17" t="s">
        <v>37</v>
      </c>
      <c r="E429" s="17" t="s">
        <v>65</v>
      </c>
      <c r="F429" s="17">
        <v>2615</v>
      </c>
    </row>
    <row r="430" spans="1:6" x14ac:dyDescent="0.25">
      <c r="A430" s="16">
        <v>45565</v>
      </c>
      <c r="B430" s="17" t="s">
        <v>64</v>
      </c>
      <c r="C430" s="22">
        <v>-38498.089999999997</v>
      </c>
      <c r="D430" s="17" t="s">
        <v>37</v>
      </c>
      <c r="E430" s="17" t="s">
        <v>66</v>
      </c>
      <c r="F430" s="17">
        <v>2615</v>
      </c>
    </row>
    <row r="431" spans="1:6" x14ac:dyDescent="0.25">
      <c r="A431" s="16">
        <v>45596</v>
      </c>
      <c r="B431" s="17" t="s">
        <v>64</v>
      </c>
      <c r="C431" s="22">
        <v>-8757.7000000000007</v>
      </c>
      <c r="D431" s="17" t="s">
        <v>37</v>
      </c>
      <c r="E431" s="17" t="s">
        <v>67</v>
      </c>
      <c r="F431" s="17">
        <v>2615</v>
      </c>
    </row>
    <row r="432" spans="1:6" x14ac:dyDescent="0.25">
      <c r="A432" s="16">
        <v>45626</v>
      </c>
      <c r="B432" s="17" t="s">
        <v>64</v>
      </c>
      <c r="C432" s="22">
        <v>-45833.919999999998</v>
      </c>
      <c r="D432" s="17" t="s">
        <v>37</v>
      </c>
      <c r="E432" s="17" t="s">
        <v>65</v>
      </c>
      <c r="F432" s="17">
        <v>2615</v>
      </c>
    </row>
    <row r="433" spans="1:6" x14ac:dyDescent="0.25">
      <c r="A433" s="16">
        <v>45657</v>
      </c>
      <c r="B433" s="17" t="s">
        <v>64</v>
      </c>
      <c r="C433" s="22">
        <v>-17072.490000000002</v>
      </c>
      <c r="D433" s="17" t="s">
        <v>37</v>
      </c>
      <c r="E433" s="17" t="s">
        <v>66</v>
      </c>
      <c r="F433" s="17">
        <v>2615</v>
      </c>
    </row>
    <row r="434" spans="1:6" x14ac:dyDescent="0.25">
      <c r="A434" s="16">
        <v>44957</v>
      </c>
      <c r="B434" s="17" t="s">
        <v>11</v>
      </c>
      <c r="C434" s="22">
        <v>-40707.89</v>
      </c>
      <c r="D434" s="17" t="s">
        <v>34</v>
      </c>
      <c r="E434" s="17" t="s">
        <v>71</v>
      </c>
      <c r="F434" s="17">
        <v>1833</v>
      </c>
    </row>
    <row r="435" spans="1:6" x14ac:dyDescent="0.25">
      <c r="A435" s="16">
        <v>44985</v>
      </c>
      <c r="B435" s="17" t="s">
        <v>11</v>
      </c>
      <c r="C435" s="22">
        <v>-20924.02</v>
      </c>
      <c r="D435" s="17" t="s">
        <v>34</v>
      </c>
      <c r="E435" s="17" t="s">
        <v>72</v>
      </c>
      <c r="F435" s="17">
        <v>1833</v>
      </c>
    </row>
    <row r="436" spans="1:6" x14ac:dyDescent="0.25">
      <c r="A436" s="16">
        <v>45016</v>
      </c>
      <c r="B436" s="17" t="s">
        <v>11</v>
      </c>
      <c r="C436" s="22">
        <v>-38778.57</v>
      </c>
      <c r="D436" s="17" t="s">
        <v>34</v>
      </c>
      <c r="E436" s="17" t="s">
        <v>91</v>
      </c>
      <c r="F436" s="17">
        <v>1833</v>
      </c>
    </row>
    <row r="437" spans="1:6" x14ac:dyDescent="0.25">
      <c r="A437" s="16">
        <v>45046</v>
      </c>
      <c r="B437" s="17" t="s">
        <v>11</v>
      </c>
      <c r="C437" s="22">
        <v>-35920.160000000003</v>
      </c>
      <c r="D437" s="17" t="s">
        <v>34</v>
      </c>
      <c r="E437" s="17" t="s">
        <v>72</v>
      </c>
      <c r="F437" s="17">
        <v>1833</v>
      </c>
    </row>
    <row r="438" spans="1:6" x14ac:dyDescent="0.25">
      <c r="A438" s="16">
        <v>45077</v>
      </c>
      <c r="B438" s="17" t="s">
        <v>11</v>
      </c>
      <c r="C438" s="22">
        <v>-33079.06</v>
      </c>
      <c r="D438" s="17" t="s">
        <v>34</v>
      </c>
      <c r="E438" s="17" t="s">
        <v>91</v>
      </c>
      <c r="F438" s="17">
        <v>1833</v>
      </c>
    </row>
    <row r="439" spans="1:6" x14ac:dyDescent="0.25">
      <c r="A439" s="16">
        <v>45107</v>
      </c>
      <c r="B439" s="17" t="s">
        <v>11</v>
      </c>
      <c r="C439" s="22">
        <v>-25251.75</v>
      </c>
      <c r="D439" s="17" t="s">
        <v>34</v>
      </c>
      <c r="E439" s="17" t="s">
        <v>72</v>
      </c>
      <c r="F439" s="17">
        <v>1833</v>
      </c>
    </row>
    <row r="440" spans="1:6" x14ac:dyDescent="0.25">
      <c r="A440" s="16">
        <v>45138</v>
      </c>
      <c r="B440" s="17" t="s">
        <v>11</v>
      </c>
      <c r="C440" s="22">
        <v>-21703.96</v>
      </c>
      <c r="D440" s="17" t="s">
        <v>34</v>
      </c>
      <c r="E440" s="17" t="s">
        <v>72</v>
      </c>
      <c r="F440" s="17">
        <v>1833</v>
      </c>
    </row>
    <row r="441" spans="1:6" x14ac:dyDescent="0.25">
      <c r="A441" s="16">
        <v>45169</v>
      </c>
      <c r="B441" s="17" t="s">
        <v>11</v>
      </c>
      <c r="C441" s="22">
        <v>-27389.8</v>
      </c>
      <c r="D441" s="17" t="s">
        <v>34</v>
      </c>
      <c r="E441" s="17" t="s">
        <v>71</v>
      </c>
      <c r="F441" s="17">
        <v>1833</v>
      </c>
    </row>
    <row r="442" spans="1:6" x14ac:dyDescent="0.25">
      <c r="A442" s="16">
        <v>45199</v>
      </c>
      <c r="B442" s="17" t="s">
        <v>11</v>
      </c>
      <c r="C442" s="22">
        <v>-28952.21</v>
      </c>
      <c r="D442" s="17" t="s">
        <v>34</v>
      </c>
      <c r="E442" s="17" t="s">
        <v>71</v>
      </c>
      <c r="F442" s="17">
        <v>1833</v>
      </c>
    </row>
    <row r="443" spans="1:6" x14ac:dyDescent="0.25">
      <c r="A443" s="16">
        <v>45230</v>
      </c>
      <c r="B443" s="17" t="s">
        <v>11</v>
      </c>
      <c r="C443" s="22">
        <v>-24090.41</v>
      </c>
      <c r="D443" s="17" t="s">
        <v>34</v>
      </c>
      <c r="E443" s="17" t="s">
        <v>91</v>
      </c>
      <c r="F443" s="17">
        <v>1833</v>
      </c>
    </row>
    <row r="444" spans="1:6" x14ac:dyDescent="0.25">
      <c r="A444" s="16">
        <v>45260</v>
      </c>
      <c r="B444" s="17" t="s">
        <v>11</v>
      </c>
      <c r="C444" s="22">
        <v>-27362.06</v>
      </c>
      <c r="D444" s="17" t="s">
        <v>34</v>
      </c>
      <c r="E444" s="17" t="s">
        <v>71</v>
      </c>
      <c r="F444" s="17">
        <v>1833</v>
      </c>
    </row>
    <row r="445" spans="1:6" x14ac:dyDescent="0.25">
      <c r="A445" s="16">
        <v>45291</v>
      </c>
      <c r="B445" s="17" t="s">
        <v>11</v>
      </c>
      <c r="C445" s="22">
        <v>-28741.75</v>
      </c>
      <c r="D445" s="17" t="s">
        <v>34</v>
      </c>
      <c r="E445" s="17" t="s">
        <v>72</v>
      </c>
      <c r="F445" s="17">
        <v>1833</v>
      </c>
    </row>
    <row r="446" spans="1:6" x14ac:dyDescent="0.25">
      <c r="A446" s="16">
        <v>45322</v>
      </c>
      <c r="B446" s="17" t="s">
        <v>11</v>
      </c>
      <c r="C446" s="22">
        <v>-25793.09</v>
      </c>
      <c r="D446" s="17" t="s">
        <v>34</v>
      </c>
      <c r="E446" s="17" t="s">
        <v>72</v>
      </c>
      <c r="F446" s="17">
        <v>1833</v>
      </c>
    </row>
    <row r="447" spans="1:6" x14ac:dyDescent="0.25">
      <c r="A447" s="16">
        <v>45351</v>
      </c>
      <c r="B447" s="17" t="s">
        <v>11</v>
      </c>
      <c r="C447" s="22">
        <v>-48483.02</v>
      </c>
      <c r="D447" s="17" t="s">
        <v>34</v>
      </c>
      <c r="E447" s="17" t="s">
        <v>91</v>
      </c>
      <c r="F447" s="17">
        <v>1833</v>
      </c>
    </row>
    <row r="448" spans="1:6" x14ac:dyDescent="0.25">
      <c r="A448" s="16">
        <v>45382</v>
      </c>
      <c r="B448" s="17" t="s">
        <v>11</v>
      </c>
      <c r="C448" s="22">
        <v>-11877.65</v>
      </c>
      <c r="D448" s="17" t="s">
        <v>34</v>
      </c>
      <c r="E448" s="17" t="s">
        <v>72</v>
      </c>
      <c r="F448" s="17">
        <v>1833</v>
      </c>
    </row>
    <row r="449" spans="1:6" x14ac:dyDescent="0.25">
      <c r="A449" s="16">
        <v>45412</v>
      </c>
      <c r="B449" s="17" t="s">
        <v>11</v>
      </c>
      <c r="C449" s="22">
        <v>-19189.28</v>
      </c>
      <c r="D449" s="17" t="s">
        <v>34</v>
      </c>
      <c r="E449" s="17" t="s">
        <v>72</v>
      </c>
      <c r="F449" s="17">
        <v>1833</v>
      </c>
    </row>
    <row r="450" spans="1:6" x14ac:dyDescent="0.25">
      <c r="A450" s="16">
        <v>45443</v>
      </c>
      <c r="B450" s="17" t="s">
        <v>11</v>
      </c>
      <c r="C450" s="22">
        <v>-26045.360000000001</v>
      </c>
      <c r="D450" s="17" t="s">
        <v>34</v>
      </c>
      <c r="E450" s="17" t="s">
        <v>71</v>
      </c>
      <c r="F450" s="17">
        <v>1833</v>
      </c>
    </row>
    <row r="451" spans="1:6" x14ac:dyDescent="0.25">
      <c r="A451" s="16">
        <v>45473</v>
      </c>
      <c r="B451" s="17" t="s">
        <v>11</v>
      </c>
      <c r="C451" s="22">
        <v>-28914.43</v>
      </c>
      <c r="D451" s="17" t="s">
        <v>34</v>
      </c>
      <c r="E451" s="17" t="s">
        <v>72</v>
      </c>
      <c r="F451" s="17">
        <v>1833</v>
      </c>
    </row>
    <row r="452" spans="1:6" x14ac:dyDescent="0.25">
      <c r="A452" s="16">
        <v>45504</v>
      </c>
      <c r="B452" s="17" t="s">
        <v>11</v>
      </c>
      <c r="C452" s="22">
        <v>-36003.4</v>
      </c>
      <c r="D452" s="17" t="s">
        <v>34</v>
      </c>
      <c r="E452" s="17" t="s">
        <v>72</v>
      </c>
      <c r="F452" s="17">
        <v>1833</v>
      </c>
    </row>
    <row r="453" spans="1:6" x14ac:dyDescent="0.25">
      <c r="A453" s="16">
        <v>45535</v>
      </c>
      <c r="B453" s="17" t="s">
        <v>11</v>
      </c>
      <c r="C453" s="22">
        <v>-23627.05</v>
      </c>
      <c r="D453" s="17" t="s">
        <v>34</v>
      </c>
      <c r="E453" s="17" t="s">
        <v>91</v>
      </c>
      <c r="F453" s="17">
        <v>1833</v>
      </c>
    </row>
    <row r="454" spans="1:6" x14ac:dyDescent="0.25">
      <c r="A454" s="16">
        <v>45565</v>
      </c>
      <c r="B454" s="17" t="s">
        <v>11</v>
      </c>
      <c r="C454" s="22">
        <v>-35642.99</v>
      </c>
      <c r="D454" s="17" t="s">
        <v>34</v>
      </c>
      <c r="E454" s="17" t="s">
        <v>72</v>
      </c>
      <c r="F454" s="17">
        <v>1833</v>
      </c>
    </row>
    <row r="455" spans="1:6" x14ac:dyDescent="0.25">
      <c r="A455" s="16">
        <v>45596</v>
      </c>
      <c r="B455" s="17" t="s">
        <v>11</v>
      </c>
      <c r="C455" s="22">
        <v>-38374.89</v>
      </c>
      <c r="D455" s="17" t="s">
        <v>34</v>
      </c>
      <c r="E455" s="17" t="s">
        <v>91</v>
      </c>
      <c r="F455" s="17">
        <v>1833</v>
      </c>
    </row>
    <row r="456" spans="1:6" x14ac:dyDescent="0.25">
      <c r="A456" s="16">
        <v>45626</v>
      </c>
      <c r="B456" s="17" t="s">
        <v>11</v>
      </c>
      <c r="C456" s="22">
        <v>-34744.980000000003</v>
      </c>
      <c r="D456" s="17" t="s">
        <v>34</v>
      </c>
      <c r="E456" s="17" t="s">
        <v>71</v>
      </c>
      <c r="F456" s="17">
        <v>1833</v>
      </c>
    </row>
    <row r="457" spans="1:6" x14ac:dyDescent="0.25">
      <c r="A457" s="16">
        <v>45657</v>
      </c>
      <c r="B457" s="17" t="s">
        <v>11</v>
      </c>
      <c r="C457" s="22">
        <v>-19670.93</v>
      </c>
      <c r="D457" s="17" t="s">
        <v>34</v>
      </c>
      <c r="E457" s="17" t="s">
        <v>71</v>
      </c>
      <c r="F457" s="17">
        <v>1833</v>
      </c>
    </row>
    <row r="458" spans="1:6" x14ac:dyDescent="0.25">
      <c r="A458" s="16">
        <v>44957</v>
      </c>
      <c r="B458" s="17" t="s">
        <v>11</v>
      </c>
      <c r="C458" s="22">
        <v>-16791.099999999999</v>
      </c>
      <c r="D458" s="17" t="s">
        <v>37</v>
      </c>
      <c r="E458" s="17" t="s">
        <v>72</v>
      </c>
      <c r="F458" s="17">
        <v>1833</v>
      </c>
    </row>
    <row r="459" spans="1:6" x14ac:dyDescent="0.25">
      <c r="A459" s="16">
        <v>44985</v>
      </c>
      <c r="B459" s="17" t="s">
        <v>11</v>
      </c>
      <c r="C459" s="22">
        <v>-43859.64</v>
      </c>
      <c r="D459" s="17" t="s">
        <v>37</v>
      </c>
      <c r="E459" s="17" t="s">
        <v>71</v>
      </c>
      <c r="F459" s="17">
        <v>1833</v>
      </c>
    </row>
    <row r="460" spans="1:6" x14ac:dyDescent="0.25">
      <c r="A460" s="16">
        <v>45016</v>
      </c>
      <c r="B460" s="17" t="s">
        <v>11</v>
      </c>
      <c r="C460" s="22">
        <v>-5428.66</v>
      </c>
      <c r="D460" s="17" t="s">
        <v>37</v>
      </c>
      <c r="E460" s="17" t="s">
        <v>71</v>
      </c>
      <c r="F460" s="17">
        <v>1833</v>
      </c>
    </row>
    <row r="461" spans="1:6" x14ac:dyDescent="0.25">
      <c r="A461" s="16">
        <v>45046</v>
      </c>
      <c r="B461" s="17" t="s">
        <v>11</v>
      </c>
      <c r="C461" s="22">
        <v>-16082.15</v>
      </c>
      <c r="D461" s="17" t="s">
        <v>37</v>
      </c>
      <c r="E461" s="17" t="s">
        <v>72</v>
      </c>
      <c r="F461" s="17">
        <v>1833</v>
      </c>
    </row>
    <row r="462" spans="1:6" x14ac:dyDescent="0.25">
      <c r="A462" s="16">
        <v>45077</v>
      </c>
      <c r="B462" s="17" t="s">
        <v>11</v>
      </c>
      <c r="C462" s="22">
        <v>-20802.28</v>
      </c>
      <c r="D462" s="17" t="s">
        <v>37</v>
      </c>
      <c r="E462" s="17" t="s">
        <v>91</v>
      </c>
      <c r="F462" s="17">
        <v>1833</v>
      </c>
    </row>
    <row r="463" spans="1:6" x14ac:dyDescent="0.25">
      <c r="A463" s="16">
        <v>45107</v>
      </c>
      <c r="B463" s="17" t="s">
        <v>11</v>
      </c>
      <c r="C463" s="22">
        <v>-19461.48</v>
      </c>
      <c r="D463" s="17" t="s">
        <v>37</v>
      </c>
      <c r="E463" s="17" t="s">
        <v>72</v>
      </c>
      <c r="F463" s="17">
        <v>1833</v>
      </c>
    </row>
    <row r="464" spans="1:6" x14ac:dyDescent="0.25">
      <c r="A464" s="16">
        <v>45138</v>
      </c>
      <c r="B464" s="17" t="s">
        <v>11</v>
      </c>
      <c r="C464" s="22">
        <v>-14555.08</v>
      </c>
      <c r="D464" s="17" t="s">
        <v>37</v>
      </c>
      <c r="E464" s="17" t="s">
        <v>91</v>
      </c>
      <c r="F464" s="17">
        <v>1833</v>
      </c>
    </row>
    <row r="465" spans="1:6" x14ac:dyDescent="0.25">
      <c r="A465" s="16">
        <v>45169</v>
      </c>
      <c r="B465" s="17" t="s">
        <v>11</v>
      </c>
      <c r="C465" s="22">
        <v>-18832.62</v>
      </c>
      <c r="D465" s="17" t="s">
        <v>37</v>
      </c>
      <c r="E465" s="17" t="s">
        <v>91</v>
      </c>
      <c r="F465" s="17">
        <v>1833</v>
      </c>
    </row>
    <row r="466" spans="1:6" x14ac:dyDescent="0.25">
      <c r="A466" s="16">
        <v>45199</v>
      </c>
      <c r="B466" s="17" t="s">
        <v>11</v>
      </c>
      <c r="C466" s="22">
        <v>-43761.61</v>
      </c>
      <c r="D466" s="17" t="s">
        <v>37</v>
      </c>
      <c r="E466" s="17" t="s">
        <v>72</v>
      </c>
      <c r="F466" s="17">
        <v>1833</v>
      </c>
    </row>
    <row r="467" spans="1:6" x14ac:dyDescent="0.25">
      <c r="A467" s="16">
        <v>45230</v>
      </c>
      <c r="B467" s="17" t="s">
        <v>11</v>
      </c>
      <c r="C467" s="22">
        <v>-18823.939999999999</v>
      </c>
      <c r="D467" s="17" t="s">
        <v>37</v>
      </c>
      <c r="E467" s="17" t="s">
        <v>72</v>
      </c>
      <c r="F467" s="17">
        <v>1833</v>
      </c>
    </row>
    <row r="468" spans="1:6" x14ac:dyDescent="0.25">
      <c r="A468" s="16">
        <v>45260</v>
      </c>
      <c r="B468" s="17" t="s">
        <v>11</v>
      </c>
      <c r="C468" s="22">
        <v>-46892.69</v>
      </c>
      <c r="D468" s="17" t="s">
        <v>37</v>
      </c>
      <c r="E468" s="17" t="s">
        <v>71</v>
      </c>
      <c r="F468" s="17">
        <v>1833</v>
      </c>
    </row>
    <row r="469" spans="1:6" x14ac:dyDescent="0.25">
      <c r="A469" s="16">
        <v>45291</v>
      </c>
      <c r="B469" s="17" t="s">
        <v>11</v>
      </c>
      <c r="C469" s="22">
        <v>-38385.74</v>
      </c>
      <c r="D469" s="17" t="s">
        <v>37</v>
      </c>
      <c r="E469" s="17" t="s">
        <v>71</v>
      </c>
      <c r="F469" s="17">
        <v>1833</v>
      </c>
    </row>
    <row r="470" spans="1:6" x14ac:dyDescent="0.25">
      <c r="A470" s="16">
        <v>45322</v>
      </c>
      <c r="B470" s="17" t="s">
        <v>11</v>
      </c>
      <c r="C470" s="22">
        <v>-39981.4</v>
      </c>
      <c r="D470" s="17" t="s">
        <v>37</v>
      </c>
      <c r="E470" s="17" t="s">
        <v>71</v>
      </c>
      <c r="F470" s="17">
        <v>1833</v>
      </c>
    </row>
    <row r="471" spans="1:6" x14ac:dyDescent="0.25">
      <c r="A471" s="16">
        <v>45351</v>
      </c>
      <c r="B471" s="17" t="s">
        <v>11</v>
      </c>
      <c r="C471" s="22">
        <v>-38585.22</v>
      </c>
      <c r="D471" s="17" t="s">
        <v>37</v>
      </c>
      <c r="E471" s="17" t="s">
        <v>71</v>
      </c>
      <c r="F471" s="17">
        <v>1833</v>
      </c>
    </row>
    <row r="472" spans="1:6" x14ac:dyDescent="0.25">
      <c r="A472" s="16">
        <v>45382</v>
      </c>
      <c r="B472" s="17" t="s">
        <v>11</v>
      </c>
      <c r="C472" s="22">
        <v>-19168.400000000001</v>
      </c>
      <c r="D472" s="17" t="s">
        <v>37</v>
      </c>
      <c r="E472" s="17" t="s">
        <v>72</v>
      </c>
      <c r="F472" s="17">
        <v>1833</v>
      </c>
    </row>
    <row r="473" spans="1:6" x14ac:dyDescent="0.25">
      <c r="A473" s="16">
        <v>45412</v>
      </c>
      <c r="B473" s="17" t="s">
        <v>11</v>
      </c>
      <c r="C473" s="22">
        <v>-45243.47</v>
      </c>
      <c r="D473" s="17" t="s">
        <v>37</v>
      </c>
      <c r="E473" s="17" t="s">
        <v>71</v>
      </c>
      <c r="F473" s="17">
        <v>1833</v>
      </c>
    </row>
    <row r="474" spans="1:6" x14ac:dyDescent="0.25">
      <c r="A474" s="16">
        <v>45443</v>
      </c>
      <c r="B474" s="17" t="s">
        <v>11</v>
      </c>
      <c r="C474" s="22">
        <v>-19668.88</v>
      </c>
      <c r="D474" s="17" t="s">
        <v>37</v>
      </c>
      <c r="E474" s="17" t="s">
        <v>91</v>
      </c>
      <c r="F474" s="17">
        <v>1833</v>
      </c>
    </row>
    <row r="475" spans="1:6" x14ac:dyDescent="0.25">
      <c r="A475" s="16">
        <v>45473</v>
      </c>
      <c r="B475" s="17" t="s">
        <v>11</v>
      </c>
      <c r="C475" s="22">
        <v>-6336.76</v>
      </c>
      <c r="D475" s="17" t="s">
        <v>37</v>
      </c>
      <c r="E475" s="17" t="s">
        <v>91</v>
      </c>
      <c r="F475" s="17">
        <v>1833</v>
      </c>
    </row>
    <row r="476" spans="1:6" x14ac:dyDescent="0.25">
      <c r="A476" s="16">
        <v>45504</v>
      </c>
      <c r="B476" s="17" t="s">
        <v>11</v>
      </c>
      <c r="C476" s="22">
        <v>-46618.23</v>
      </c>
      <c r="D476" s="17" t="s">
        <v>37</v>
      </c>
      <c r="E476" s="17" t="s">
        <v>91</v>
      </c>
      <c r="F476" s="17">
        <v>1833</v>
      </c>
    </row>
    <row r="477" spans="1:6" x14ac:dyDescent="0.25">
      <c r="A477" s="16">
        <v>45535</v>
      </c>
      <c r="B477" s="17" t="s">
        <v>11</v>
      </c>
      <c r="C477" s="22">
        <v>-8794.7900000000009</v>
      </c>
      <c r="D477" s="17" t="s">
        <v>37</v>
      </c>
      <c r="E477" s="17" t="s">
        <v>72</v>
      </c>
      <c r="F477" s="17">
        <v>1833</v>
      </c>
    </row>
    <row r="478" spans="1:6" x14ac:dyDescent="0.25">
      <c r="A478" s="16">
        <v>45565</v>
      </c>
      <c r="B478" s="17" t="s">
        <v>11</v>
      </c>
      <c r="C478" s="22">
        <v>-11732.86</v>
      </c>
      <c r="D478" s="17" t="s">
        <v>37</v>
      </c>
      <c r="E478" s="17" t="s">
        <v>71</v>
      </c>
      <c r="F478" s="17">
        <v>1833</v>
      </c>
    </row>
    <row r="479" spans="1:6" x14ac:dyDescent="0.25">
      <c r="A479" s="16">
        <v>45596</v>
      </c>
      <c r="B479" s="17" t="s">
        <v>11</v>
      </c>
      <c r="C479" s="22">
        <v>-25220.51</v>
      </c>
      <c r="D479" s="17" t="s">
        <v>37</v>
      </c>
      <c r="E479" s="17" t="s">
        <v>91</v>
      </c>
      <c r="F479" s="17">
        <v>1833</v>
      </c>
    </row>
    <row r="480" spans="1:6" x14ac:dyDescent="0.25">
      <c r="A480" s="16">
        <v>45626</v>
      </c>
      <c r="B480" s="17" t="s">
        <v>11</v>
      </c>
      <c r="C480" s="22">
        <v>-38859.03</v>
      </c>
      <c r="D480" s="17" t="s">
        <v>37</v>
      </c>
      <c r="E480" s="17" t="s">
        <v>71</v>
      </c>
      <c r="F480" s="17">
        <v>1833</v>
      </c>
    </row>
    <row r="481" spans="1:6" x14ac:dyDescent="0.25">
      <c r="A481" s="16">
        <v>45657</v>
      </c>
      <c r="B481" s="17" t="s">
        <v>11</v>
      </c>
      <c r="C481" s="22">
        <v>-41086.379999999997</v>
      </c>
      <c r="D481" s="17" t="s">
        <v>37</v>
      </c>
      <c r="E481" s="17" t="s">
        <v>91</v>
      </c>
      <c r="F481" s="17">
        <v>1833</v>
      </c>
    </row>
    <row r="482" spans="1:6" x14ac:dyDescent="0.25">
      <c r="A482" s="16">
        <v>44957</v>
      </c>
      <c r="B482" s="17" t="s">
        <v>40</v>
      </c>
      <c r="C482" s="22">
        <v>34510.410000000003</v>
      </c>
      <c r="D482" s="17" t="s">
        <v>34</v>
      </c>
      <c r="E482" s="17" t="s">
        <v>41</v>
      </c>
      <c r="F482" s="17">
        <v>4900</v>
      </c>
    </row>
    <row r="483" spans="1:6" x14ac:dyDescent="0.25">
      <c r="A483" s="16">
        <v>44985</v>
      </c>
      <c r="B483" s="17" t="s">
        <v>40</v>
      </c>
      <c r="C483" s="22">
        <v>16730.22</v>
      </c>
      <c r="D483" s="17" t="s">
        <v>34</v>
      </c>
      <c r="E483" s="17" t="s">
        <v>41</v>
      </c>
      <c r="F483" s="17">
        <v>4900</v>
      </c>
    </row>
    <row r="484" spans="1:6" x14ac:dyDescent="0.25">
      <c r="A484" s="16">
        <v>45016</v>
      </c>
      <c r="B484" s="17" t="s">
        <v>40</v>
      </c>
      <c r="C484" s="22">
        <v>15910.84</v>
      </c>
      <c r="D484" s="17" t="s">
        <v>34</v>
      </c>
      <c r="E484" s="17" t="s">
        <v>42</v>
      </c>
      <c r="F484" s="17">
        <v>4900</v>
      </c>
    </row>
    <row r="485" spans="1:6" x14ac:dyDescent="0.25">
      <c r="A485" s="16">
        <v>45046</v>
      </c>
      <c r="B485" s="17" t="s">
        <v>40</v>
      </c>
      <c r="C485" s="22">
        <v>10422.39</v>
      </c>
      <c r="D485" s="17" t="s">
        <v>34</v>
      </c>
      <c r="E485" s="17" t="s">
        <v>43</v>
      </c>
      <c r="F485" s="17">
        <v>4900</v>
      </c>
    </row>
    <row r="486" spans="1:6" x14ac:dyDescent="0.25">
      <c r="A486" s="16">
        <v>45077</v>
      </c>
      <c r="B486" s="17" t="s">
        <v>40</v>
      </c>
      <c r="C486" s="22">
        <v>38477.480000000003</v>
      </c>
      <c r="D486" s="17" t="s">
        <v>34</v>
      </c>
      <c r="E486" s="17" t="s">
        <v>42</v>
      </c>
      <c r="F486" s="17">
        <v>4900</v>
      </c>
    </row>
    <row r="487" spans="1:6" x14ac:dyDescent="0.25">
      <c r="A487" s="16">
        <v>45107</v>
      </c>
      <c r="B487" s="17" t="s">
        <v>40</v>
      </c>
      <c r="C487" s="22">
        <v>6381.37</v>
      </c>
      <c r="D487" s="17" t="s">
        <v>34</v>
      </c>
      <c r="E487" s="17" t="s">
        <v>43</v>
      </c>
      <c r="F487" s="17">
        <v>4900</v>
      </c>
    </row>
    <row r="488" spans="1:6" x14ac:dyDescent="0.25">
      <c r="A488" s="16">
        <v>45138</v>
      </c>
      <c r="B488" s="17" t="s">
        <v>40</v>
      </c>
      <c r="C488" s="22">
        <v>30885.119999999999</v>
      </c>
      <c r="D488" s="17" t="s">
        <v>34</v>
      </c>
      <c r="E488" s="17" t="s">
        <v>42</v>
      </c>
      <c r="F488" s="17">
        <v>4900</v>
      </c>
    </row>
    <row r="489" spans="1:6" x14ac:dyDescent="0.25">
      <c r="A489" s="16">
        <v>45169</v>
      </c>
      <c r="B489" s="17" t="s">
        <v>40</v>
      </c>
      <c r="C489" s="22">
        <v>46242.58</v>
      </c>
      <c r="D489" s="17" t="s">
        <v>34</v>
      </c>
      <c r="E489" s="17" t="s">
        <v>42</v>
      </c>
      <c r="F489" s="17">
        <v>4900</v>
      </c>
    </row>
    <row r="490" spans="1:6" x14ac:dyDescent="0.25">
      <c r="A490" s="16">
        <v>45199</v>
      </c>
      <c r="B490" s="17" t="s">
        <v>40</v>
      </c>
      <c r="C490" s="22">
        <v>17645.849999999999</v>
      </c>
      <c r="D490" s="17" t="s">
        <v>34</v>
      </c>
      <c r="E490" s="17" t="s">
        <v>41</v>
      </c>
      <c r="F490" s="17">
        <v>4900</v>
      </c>
    </row>
    <row r="491" spans="1:6" x14ac:dyDescent="0.25">
      <c r="A491" s="16">
        <v>45230</v>
      </c>
      <c r="B491" s="17" t="s">
        <v>40</v>
      </c>
      <c r="C491" s="22">
        <v>10668.54</v>
      </c>
      <c r="D491" s="17" t="s">
        <v>34</v>
      </c>
      <c r="E491" s="17" t="s">
        <v>41</v>
      </c>
      <c r="F491" s="17">
        <v>4900</v>
      </c>
    </row>
    <row r="492" spans="1:6" x14ac:dyDescent="0.25">
      <c r="A492" s="16">
        <v>45260</v>
      </c>
      <c r="B492" s="17" t="s">
        <v>40</v>
      </c>
      <c r="C492" s="22">
        <v>40291.56</v>
      </c>
      <c r="D492" s="17" t="s">
        <v>34</v>
      </c>
      <c r="E492" s="17" t="s">
        <v>41</v>
      </c>
      <c r="F492" s="17">
        <v>4900</v>
      </c>
    </row>
    <row r="493" spans="1:6" x14ac:dyDescent="0.25">
      <c r="A493" s="16">
        <v>45291</v>
      </c>
      <c r="B493" s="17" t="s">
        <v>40</v>
      </c>
      <c r="C493" s="22">
        <v>44237.06</v>
      </c>
      <c r="D493" s="17" t="s">
        <v>34</v>
      </c>
      <c r="E493" s="17" t="s">
        <v>42</v>
      </c>
      <c r="F493" s="17">
        <v>4900</v>
      </c>
    </row>
    <row r="494" spans="1:6" x14ac:dyDescent="0.25">
      <c r="A494" s="16">
        <v>45322</v>
      </c>
      <c r="B494" s="17" t="s">
        <v>40</v>
      </c>
      <c r="C494" s="22">
        <v>17424.419999999998</v>
      </c>
      <c r="D494" s="17" t="s">
        <v>34</v>
      </c>
      <c r="E494" s="17" t="s">
        <v>42</v>
      </c>
      <c r="F494" s="17">
        <v>4900</v>
      </c>
    </row>
    <row r="495" spans="1:6" x14ac:dyDescent="0.25">
      <c r="A495" s="16">
        <v>45351</v>
      </c>
      <c r="B495" s="17" t="s">
        <v>40</v>
      </c>
      <c r="C495" s="22">
        <v>38528.83</v>
      </c>
      <c r="D495" s="17" t="s">
        <v>34</v>
      </c>
      <c r="E495" s="17" t="s">
        <v>41</v>
      </c>
      <c r="F495" s="17">
        <v>4900</v>
      </c>
    </row>
    <row r="496" spans="1:6" x14ac:dyDescent="0.25">
      <c r="A496" s="16">
        <v>45382</v>
      </c>
      <c r="B496" s="17" t="s">
        <v>40</v>
      </c>
      <c r="C496" s="22">
        <v>21057.72</v>
      </c>
      <c r="D496" s="17" t="s">
        <v>34</v>
      </c>
      <c r="E496" s="17" t="s">
        <v>41</v>
      </c>
      <c r="F496" s="17">
        <v>4900</v>
      </c>
    </row>
    <row r="497" spans="1:6" x14ac:dyDescent="0.25">
      <c r="A497" s="16">
        <v>45412</v>
      </c>
      <c r="B497" s="17" t="s">
        <v>40</v>
      </c>
      <c r="C497" s="22">
        <v>31303.11</v>
      </c>
      <c r="D497" s="17" t="s">
        <v>34</v>
      </c>
      <c r="E497" s="17" t="s">
        <v>41</v>
      </c>
      <c r="F497" s="17">
        <v>4900</v>
      </c>
    </row>
    <row r="498" spans="1:6" x14ac:dyDescent="0.25">
      <c r="A498" s="16">
        <v>45443</v>
      </c>
      <c r="B498" s="17" t="s">
        <v>40</v>
      </c>
      <c r="C498" s="22">
        <v>19564.79</v>
      </c>
      <c r="D498" s="17" t="s">
        <v>34</v>
      </c>
      <c r="E498" s="17" t="s">
        <v>41</v>
      </c>
      <c r="F498" s="17">
        <v>4900</v>
      </c>
    </row>
    <row r="499" spans="1:6" x14ac:dyDescent="0.25">
      <c r="A499" s="16">
        <v>45473</v>
      </c>
      <c r="B499" s="17" t="s">
        <v>40</v>
      </c>
      <c r="C499" s="22">
        <v>49368.76</v>
      </c>
      <c r="D499" s="17" t="s">
        <v>34</v>
      </c>
      <c r="E499" s="17" t="s">
        <v>41</v>
      </c>
      <c r="F499" s="17">
        <v>4900</v>
      </c>
    </row>
    <row r="500" spans="1:6" x14ac:dyDescent="0.25">
      <c r="A500" s="16">
        <v>45504</v>
      </c>
      <c r="B500" s="17" t="s">
        <v>40</v>
      </c>
      <c r="C500" s="22">
        <v>18636.22</v>
      </c>
      <c r="D500" s="17" t="s">
        <v>34</v>
      </c>
      <c r="E500" s="17" t="s">
        <v>42</v>
      </c>
      <c r="F500" s="17">
        <v>4900</v>
      </c>
    </row>
    <row r="501" spans="1:6" x14ac:dyDescent="0.25">
      <c r="A501" s="16">
        <v>45535</v>
      </c>
      <c r="B501" s="17" t="s">
        <v>40</v>
      </c>
      <c r="C501" s="22">
        <v>26093.279999999999</v>
      </c>
      <c r="D501" s="17" t="s">
        <v>34</v>
      </c>
      <c r="E501" s="17" t="s">
        <v>41</v>
      </c>
      <c r="F501" s="17">
        <v>4900</v>
      </c>
    </row>
    <row r="502" spans="1:6" x14ac:dyDescent="0.25">
      <c r="A502" s="16">
        <v>45565</v>
      </c>
      <c r="B502" s="17" t="s">
        <v>40</v>
      </c>
      <c r="C502" s="22">
        <v>15621.69</v>
      </c>
      <c r="D502" s="17" t="s">
        <v>34</v>
      </c>
      <c r="E502" s="17" t="s">
        <v>41</v>
      </c>
      <c r="F502" s="17">
        <v>4900</v>
      </c>
    </row>
    <row r="503" spans="1:6" x14ac:dyDescent="0.25">
      <c r="A503" s="16">
        <v>45596</v>
      </c>
      <c r="B503" s="17" t="s">
        <v>40</v>
      </c>
      <c r="C503" s="22">
        <v>10235.06</v>
      </c>
      <c r="D503" s="17" t="s">
        <v>34</v>
      </c>
      <c r="E503" s="17" t="s">
        <v>41</v>
      </c>
      <c r="F503" s="17">
        <v>4900</v>
      </c>
    </row>
    <row r="504" spans="1:6" x14ac:dyDescent="0.25">
      <c r="A504" s="16">
        <v>45626</v>
      </c>
      <c r="B504" s="17" t="s">
        <v>40</v>
      </c>
      <c r="C504" s="22">
        <v>26168.42</v>
      </c>
      <c r="D504" s="17" t="s">
        <v>34</v>
      </c>
      <c r="E504" s="17" t="s">
        <v>41</v>
      </c>
      <c r="F504" s="17">
        <v>4900</v>
      </c>
    </row>
    <row r="505" spans="1:6" x14ac:dyDescent="0.25">
      <c r="A505" s="16">
        <v>45657</v>
      </c>
      <c r="B505" s="17" t="s">
        <v>40</v>
      </c>
      <c r="C505" s="22">
        <v>25928.12</v>
      </c>
      <c r="D505" s="17" t="s">
        <v>34</v>
      </c>
      <c r="E505" s="17" t="s">
        <v>41</v>
      </c>
      <c r="F505" s="17">
        <v>4900</v>
      </c>
    </row>
    <row r="506" spans="1:6" x14ac:dyDescent="0.25">
      <c r="A506" s="16">
        <v>44957</v>
      </c>
      <c r="B506" s="17" t="s">
        <v>40</v>
      </c>
      <c r="C506" s="22">
        <v>14697.02</v>
      </c>
      <c r="D506" s="17" t="s">
        <v>37</v>
      </c>
      <c r="E506" s="17" t="s">
        <v>43</v>
      </c>
      <c r="F506" s="17">
        <v>4900</v>
      </c>
    </row>
    <row r="507" spans="1:6" x14ac:dyDescent="0.25">
      <c r="A507" s="16">
        <v>44985</v>
      </c>
      <c r="B507" s="17" t="s">
        <v>40</v>
      </c>
      <c r="C507" s="22">
        <v>7169.86</v>
      </c>
      <c r="D507" s="17" t="s">
        <v>37</v>
      </c>
      <c r="E507" s="17" t="s">
        <v>41</v>
      </c>
      <c r="F507" s="17">
        <v>4900</v>
      </c>
    </row>
    <row r="508" spans="1:6" x14ac:dyDescent="0.25">
      <c r="A508" s="16">
        <v>45016</v>
      </c>
      <c r="B508" s="17" t="s">
        <v>40</v>
      </c>
      <c r="C508" s="22">
        <v>36376.36</v>
      </c>
      <c r="D508" s="17" t="s">
        <v>37</v>
      </c>
      <c r="E508" s="17" t="s">
        <v>43</v>
      </c>
      <c r="F508" s="17">
        <v>4900</v>
      </c>
    </row>
    <row r="509" spans="1:6" x14ac:dyDescent="0.25">
      <c r="A509" s="16">
        <v>45046</v>
      </c>
      <c r="B509" s="17" t="s">
        <v>40</v>
      </c>
      <c r="C509" s="22">
        <v>39410.269999999997</v>
      </c>
      <c r="D509" s="17" t="s">
        <v>37</v>
      </c>
      <c r="E509" s="17" t="s">
        <v>43</v>
      </c>
      <c r="F509" s="17">
        <v>4900</v>
      </c>
    </row>
    <row r="510" spans="1:6" x14ac:dyDescent="0.25">
      <c r="A510" s="16">
        <v>45077</v>
      </c>
      <c r="B510" s="17" t="s">
        <v>40</v>
      </c>
      <c r="C510" s="22">
        <v>28316.77</v>
      </c>
      <c r="D510" s="17" t="s">
        <v>37</v>
      </c>
      <c r="E510" s="17" t="s">
        <v>41</v>
      </c>
      <c r="F510" s="17">
        <v>4900</v>
      </c>
    </row>
    <row r="511" spans="1:6" x14ac:dyDescent="0.25">
      <c r="A511" s="16">
        <v>45107</v>
      </c>
      <c r="B511" s="17" t="s">
        <v>40</v>
      </c>
      <c r="C511" s="22">
        <v>6542.39</v>
      </c>
      <c r="D511" s="17" t="s">
        <v>37</v>
      </c>
      <c r="E511" s="17" t="s">
        <v>42</v>
      </c>
      <c r="F511" s="17">
        <v>4900</v>
      </c>
    </row>
    <row r="512" spans="1:6" x14ac:dyDescent="0.25">
      <c r="A512" s="16">
        <v>45138</v>
      </c>
      <c r="B512" s="17" t="s">
        <v>40</v>
      </c>
      <c r="C512" s="22">
        <v>37821.39</v>
      </c>
      <c r="D512" s="17" t="s">
        <v>37</v>
      </c>
      <c r="E512" s="17" t="s">
        <v>41</v>
      </c>
      <c r="F512" s="17">
        <v>4900</v>
      </c>
    </row>
    <row r="513" spans="1:6" x14ac:dyDescent="0.25">
      <c r="A513" s="16">
        <v>45169</v>
      </c>
      <c r="B513" s="17" t="s">
        <v>40</v>
      </c>
      <c r="C513" s="22">
        <v>16197.2</v>
      </c>
      <c r="D513" s="17" t="s">
        <v>37</v>
      </c>
      <c r="E513" s="17" t="s">
        <v>42</v>
      </c>
      <c r="F513" s="17">
        <v>4900</v>
      </c>
    </row>
    <row r="514" spans="1:6" x14ac:dyDescent="0.25">
      <c r="A514" s="16">
        <v>45199</v>
      </c>
      <c r="B514" s="17" t="s">
        <v>40</v>
      </c>
      <c r="C514" s="22">
        <v>37800.07</v>
      </c>
      <c r="D514" s="17" t="s">
        <v>37</v>
      </c>
      <c r="E514" s="17" t="s">
        <v>41</v>
      </c>
      <c r="F514" s="17">
        <v>4900</v>
      </c>
    </row>
    <row r="515" spans="1:6" x14ac:dyDescent="0.25">
      <c r="A515" s="16">
        <v>45230</v>
      </c>
      <c r="B515" s="17" t="s">
        <v>40</v>
      </c>
      <c r="C515" s="22">
        <v>49907.06</v>
      </c>
      <c r="D515" s="17" t="s">
        <v>37</v>
      </c>
      <c r="E515" s="17" t="s">
        <v>43</v>
      </c>
      <c r="F515" s="17">
        <v>4900</v>
      </c>
    </row>
    <row r="516" spans="1:6" x14ac:dyDescent="0.25">
      <c r="A516" s="16">
        <v>45260</v>
      </c>
      <c r="B516" s="17" t="s">
        <v>40</v>
      </c>
      <c r="C516" s="22">
        <v>29079.16</v>
      </c>
      <c r="D516" s="17" t="s">
        <v>37</v>
      </c>
      <c r="E516" s="17" t="s">
        <v>43</v>
      </c>
      <c r="F516" s="17">
        <v>4900</v>
      </c>
    </row>
    <row r="517" spans="1:6" x14ac:dyDescent="0.25">
      <c r="A517" s="16">
        <v>45291</v>
      </c>
      <c r="B517" s="17" t="s">
        <v>40</v>
      </c>
      <c r="C517" s="22">
        <v>39924.400000000001</v>
      </c>
      <c r="D517" s="17" t="s">
        <v>37</v>
      </c>
      <c r="E517" s="17" t="s">
        <v>41</v>
      </c>
      <c r="F517" s="17">
        <v>4900</v>
      </c>
    </row>
    <row r="518" spans="1:6" x14ac:dyDescent="0.25">
      <c r="A518" s="16">
        <v>45322</v>
      </c>
      <c r="B518" s="17" t="s">
        <v>40</v>
      </c>
      <c r="C518" s="22">
        <v>21371.53</v>
      </c>
      <c r="D518" s="17" t="s">
        <v>37</v>
      </c>
      <c r="E518" s="17" t="s">
        <v>41</v>
      </c>
      <c r="F518" s="17">
        <v>4900</v>
      </c>
    </row>
    <row r="519" spans="1:6" x14ac:dyDescent="0.25">
      <c r="A519" s="16">
        <v>45351</v>
      </c>
      <c r="B519" s="17" t="s">
        <v>40</v>
      </c>
      <c r="C519" s="22">
        <v>25312.7</v>
      </c>
      <c r="D519" s="17" t="s">
        <v>37</v>
      </c>
      <c r="E519" s="17" t="s">
        <v>43</v>
      </c>
      <c r="F519" s="17">
        <v>4900</v>
      </c>
    </row>
    <row r="520" spans="1:6" x14ac:dyDescent="0.25">
      <c r="A520" s="16">
        <v>45382</v>
      </c>
      <c r="B520" s="17" t="s">
        <v>40</v>
      </c>
      <c r="C520" s="22">
        <v>40328.67</v>
      </c>
      <c r="D520" s="17" t="s">
        <v>37</v>
      </c>
      <c r="E520" s="17" t="s">
        <v>42</v>
      </c>
      <c r="F520" s="17">
        <v>4900</v>
      </c>
    </row>
    <row r="521" spans="1:6" x14ac:dyDescent="0.25">
      <c r="A521" s="16">
        <v>45412</v>
      </c>
      <c r="B521" s="17" t="s">
        <v>40</v>
      </c>
      <c r="C521" s="22">
        <v>10565.95</v>
      </c>
      <c r="D521" s="17" t="s">
        <v>37</v>
      </c>
      <c r="E521" s="17" t="s">
        <v>41</v>
      </c>
      <c r="F521" s="17">
        <v>4900</v>
      </c>
    </row>
    <row r="522" spans="1:6" x14ac:dyDescent="0.25">
      <c r="A522" s="16">
        <v>45443</v>
      </c>
      <c r="B522" s="17" t="s">
        <v>40</v>
      </c>
      <c r="C522" s="22">
        <v>48284.4</v>
      </c>
      <c r="D522" s="17" t="s">
        <v>37</v>
      </c>
      <c r="E522" s="17" t="s">
        <v>42</v>
      </c>
      <c r="F522" s="17">
        <v>4900</v>
      </c>
    </row>
    <row r="523" spans="1:6" x14ac:dyDescent="0.25">
      <c r="A523" s="16">
        <v>45473</v>
      </c>
      <c r="B523" s="17" t="s">
        <v>40</v>
      </c>
      <c r="C523" s="22">
        <v>8708.69</v>
      </c>
      <c r="D523" s="17" t="s">
        <v>37</v>
      </c>
      <c r="E523" s="17" t="s">
        <v>43</v>
      </c>
      <c r="F523" s="17">
        <v>4900</v>
      </c>
    </row>
    <row r="524" spans="1:6" x14ac:dyDescent="0.25">
      <c r="A524" s="16">
        <v>45504</v>
      </c>
      <c r="B524" s="17" t="s">
        <v>40</v>
      </c>
      <c r="C524" s="22">
        <v>27135.42</v>
      </c>
      <c r="D524" s="17" t="s">
        <v>37</v>
      </c>
      <c r="E524" s="17" t="s">
        <v>43</v>
      </c>
      <c r="F524" s="17">
        <v>4900</v>
      </c>
    </row>
    <row r="525" spans="1:6" x14ac:dyDescent="0.25">
      <c r="A525" s="16">
        <v>45535</v>
      </c>
      <c r="B525" s="17" t="s">
        <v>40</v>
      </c>
      <c r="C525" s="22">
        <v>33871.879999999997</v>
      </c>
      <c r="D525" s="17" t="s">
        <v>37</v>
      </c>
      <c r="E525" s="17" t="s">
        <v>42</v>
      </c>
      <c r="F525" s="17">
        <v>4900</v>
      </c>
    </row>
    <row r="526" spans="1:6" x14ac:dyDescent="0.25">
      <c r="A526" s="16">
        <v>45565</v>
      </c>
      <c r="B526" s="17" t="s">
        <v>40</v>
      </c>
      <c r="C526" s="22">
        <v>24615.96</v>
      </c>
      <c r="D526" s="17" t="s">
        <v>37</v>
      </c>
      <c r="E526" s="17" t="s">
        <v>42</v>
      </c>
      <c r="F526" s="17">
        <v>4900</v>
      </c>
    </row>
    <row r="527" spans="1:6" x14ac:dyDescent="0.25">
      <c r="A527" s="16">
        <v>45596</v>
      </c>
      <c r="B527" s="17" t="s">
        <v>40</v>
      </c>
      <c r="C527" s="22">
        <v>35441.660000000003</v>
      </c>
      <c r="D527" s="17" t="s">
        <v>37</v>
      </c>
      <c r="E527" s="17" t="s">
        <v>41</v>
      </c>
      <c r="F527" s="17">
        <v>4900</v>
      </c>
    </row>
    <row r="528" spans="1:6" x14ac:dyDescent="0.25">
      <c r="A528" s="16">
        <v>45626</v>
      </c>
      <c r="B528" s="17" t="s">
        <v>40</v>
      </c>
      <c r="C528" s="22">
        <v>47908.79</v>
      </c>
      <c r="D528" s="17" t="s">
        <v>37</v>
      </c>
      <c r="E528" s="17" t="s">
        <v>41</v>
      </c>
      <c r="F528" s="17">
        <v>4900</v>
      </c>
    </row>
    <row r="529" spans="1:6" x14ac:dyDescent="0.25">
      <c r="A529" s="16">
        <v>45657</v>
      </c>
      <c r="B529" s="17" t="s">
        <v>40</v>
      </c>
      <c r="C529" s="22">
        <v>30516.69</v>
      </c>
      <c r="D529" s="17" t="s">
        <v>37</v>
      </c>
      <c r="E529" s="17" t="s">
        <v>43</v>
      </c>
      <c r="F529" s="17">
        <v>4900</v>
      </c>
    </row>
    <row r="530" spans="1:6" x14ac:dyDescent="0.25">
      <c r="A530" s="16">
        <v>44957</v>
      </c>
      <c r="B530" s="17" t="s">
        <v>3</v>
      </c>
      <c r="C530" s="22">
        <v>-20344.060000000001</v>
      </c>
      <c r="D530" s="17" t="s">
        <v>34</v>
      </c>
      <c r="E530" s="17" t="s">
        <v>48</v>
      </c>
      <c r="F530" s="17">
        <v>5264</v>
      </c>
    </row>
    <row r="531" spans="1:6" x14ac:dyDescent="0.25">
      <c r="A531" s="16">
        <v>44985</v>
      </c>
      <c r="B531" s="17" t="s">
        <v>3</v>
      </c>
      <c r="C531" s="22">
        <v>-23371.96</v>
      </c>
      <c r="D531" s="17" t="s">
        <v>34</v>
      </c>
      <c r="E531" s="17" t="s">
        <v>49</v>
      </c>
      <c r="F531" s="17">
        <v>5264</v>
      </c>
    </row>
    <row r="532" spans="1:6" x14ac:dyDescent="0.25">
      <c r="A532" s="16">
        <v>45016</v>
      </c>
      <c r="B532" s="17" t="s">
        <v>3</v>
      </c>
      <c r="C532" s="22">
        <v>-41322.19</v>
      </c>
      <c r="D532" s="17" t="s">
        <v>34</v>
      </c>
      <c r="E532" s="17" t="s">
        <v>49</v>
      </c>
      <c r="F532" s="17">
        <v>5264</v>
      </c>
    </row>
    <row r="533" spans="1:6" x14ac:dyDescent="0.25">
      <c r="A533" s="16">
        <v>45046</v>
      </c>
      <c r="B533" s="17" t="s">
        <v>3</v>
      </c>
      <c r="C533" s="22">
        <v>-46807.98</v>
      </c>
      <c r="D533" s="17" t="s">
        <v>34</v>
      </c>
      <c r="E533" s="17" t="s">
        <v>48</v>
      </c>
      <c r="F533" s="17">
        <v>5264</v>
      </c>
    </row>
    <row r="534" spans="1:6" x14ac:dyDescent="0.25">
      <c r="A534" s="16">
        <v>45077</v>
      </c>
      <c r="B534" s="17" t="s">
        <v>3</v>
      </c>
      <c r="C534" s="22">
        <v>-48206.27</v>
      </c>
      <c r="D534" s="17" t="s">
        <v>34</v>
      </c>
      <c r="E534" s="17" t="s">
        <v>48</v>
      </c>
      <c r="F534" s="17">
        <v>5264</v>
      </c>
    </row>
    <row r="535" spans="1:6" x14ac:dyDescent="0.25">
      <c r="A535" s="16">
        <v>45107</v>
      </c>
      <c r="B535" s="17" t="s">
        <v>3</v>
      </c>
      <c r="C535" s="22">
        <v>-7929.49</v>
      </c>
      <c r="D535" s="17" t="s">
        <v>34</v>
      </c>
      <c r="E535" s="17" t="s">
        <v>49</v>
      </c>
      <c r="F535" s="17">
        <v>5264</v>
      </c>
    </row>
    <row r="536" spans="1:6" x14ac:dyDescent="0.25">
      <c r="A536" s="16">
        <v>45138</v>
      </c>
      <c r="B536" s="17" t="s">
        <v>3</v>
      </c>
      <c r="C536" s="22">
        <v>-5659.11</v>
      </c>
      <c r="D536" s="17" t="s">
        <v>34</v>
      </c>
      <c r="E536" s="17" t="s">
        <v>48</v>
      </c>
      <c r="F536" s="17">
        <v>5264</v>
      </c>
    </row>
    <row r="537" spans="1:6" x14ac:dyDescent="0.25">
      <c r="A537" s="16">
        <v>45169</v>
      </c>
      <c r="B537" s="17" t="s">
        <v>3</v>
      </c>
      <c r="C537" s="22">
        <v>-27638.720000000001</v>
      </c>
      <c r="D537" s="17" t="s">
        <v>34</v>
      </c>
      <c r="E537" s="17" t="s">
        <v>50</v>
      </c>
      <c r="F537" s="17">
        <v>5264</v>
      </c>
    </row>
    <row r="538" spans="1:6" x14ac:dyDescent="0.25">
      <c r="A538" s="16">
        <v>45199</v>
      </c>
      <c r="B538" s="17" t="s">
        <v>3</v>
      </c>
      <c r="C538" s="22">
        <v>-10496.77</v>
      </c>
      <c r="D538" s="17" t="s">
        <v>34</v>
      </c>
      <c r="E538" s="17" t="s">
        <v>49</v>
      </c>
      <c r="F538" s="17">
        <v>5264</v>
      </c>
    </row>
    <row r="539" spans="1:6" x14ac:dyDescent="0.25">
      <c r="A539" s="16">
        <v>45230</v>
      </c>
      <c r="B539" s="17" t="s">
        <v>3</v>
      </c>
      <c r="C539" s="22">
        <v>-8493.36</v>
      </c>
      <c r="D539" s="17" t="s">
        <v>34</v>
      </c>
      <c r="E539" s="17" t="s">
        <v>48</v>
      </c>
      <c r="F539" s="17">
        <v>5264</v>
      </c>
    </row>
    <row r="540" spans="1:6" x14ac:dyDescent="0.25">
      <c r="A540" s="16">
        <v>45260</v>
      </c>
      <c r="B540" s="17" t="s">
        <v>3</v>
      </c>
      <c r="C540" s="22">
        <v>-42804.87</v>
      </c>
      <c r="D540" s="17" t="s">
        <v>34</v>
      </c>
      <c r="E540" s="17" t="s">
        <v>49</v>
      </c>
      <c r="F540" s="17">
        <v>5264</v>
      </c>
    </row>
    <row r="541" spans="1:6" x14ac:dyDescent="0.25">
      <c r="A541" s="16">
        <v>45291</v>
      </c>
      <c r="B541" s="17" t="s">
        <v>3</v>
      </c>
      <c r="C541" s="22">
        <v>-5553.43</v>
      </c>
      <c r="D541" s="17" t="s">
        <v>34</v>
      </c>
      <c r="E541" s="17" t="s">
        <v>48</v>
      </c>
      <c r="F541" s="17">
        <v>5264</v>
      </c>
    </row>
    <row r="542" spans="1:6" x14ac:dyDescent="0.25">
      <c r="A542" s="16">
        <v>45322</v>
      </c>
      <c r="B542" s="17" t="s">
        <v>3</v>
      </c>
      <c r="C542" s="22">
        <v>-8241.19</v>
      </c>
      <c r="D542" s="17" t="s">
        <v>34</v>
      </c>
      <c r="E542" s="17" t="s">
        <v>49</v>
      </c>
      <c r="F542" s="17">
        <v>5264</v>
      </c>
    </row>
    <row r="543" spans="1:6" x14ac:dyDescent="0.25">
      <c r="A543" s="16">
        <v>45351</v>
      </c>
      <c r="B543" s="17" t="s">
        <v>3</v>
      </c>
      <c r="C543" s="22">
        <v>-41347.449999999997</v>
      </c>
      <c r="D543" s="17" t="s">
        <v>34</v>
      </c>
      <c r="E543" s="17" t="s">
        <v>49</v>
      </c>
      <c r="F543" s="17">
        <v>5264</v>
      </c>
    </row>
    <row r="544" spans="1:6" x14ac:dyDescent="0.25">
      <c r="A544" s="16">
        <v>45382</v>
      </c>
      <c r="B544" s="17" t="s">
        <v>3</v>
      </c>
      <c r="C544" s="22">
        <v>-21997</v>
      </c>
      <c r="D544" s="17" t="s">
        <v>34</v>
      </c>
      <c r="E544" s="17" t="s">
        <v>48</v>
      </c>
      <c r="F544" s="17">
        <v>5264</v>
      </c>
    </row>
    <row r="545" spans="1:6" x14ac:dyDescent="0.25">
      <c r="A545" s="16">
        <v>45412</v>
      </c>
      <c r="B545" s="17" t="s">
        <v>3</v>
      </c>
      <c r="C545" s="22">
        <v>-34075.269999999997</v>
      </c>
      <c r="D545" s="17" t="s">
        <v>34</v>
      </c>
      <c r="E545" s="17" t="s">
        <v>49</v>
      </c>
      <c r="F545" s="17">
        <v>5264</v>
      </c>
    </row>
    <row r="546" spans="1:6" x14ac:dyDescent="0.25">
      <c r="A546" s="16">
        <v>45443</v>
      </c>
      <c r="B546" s="17" t="s">
        <v>3</v>
      </c>
      <c r="C546" s="22">
        <v>-38184.29</v>
      </c>
      <c r="D546" s="17" t="s">
        <v>34</v>
      </c>
      <c r="E546" s="17" t="s">
        <v>50</v>
      </c>
      <c r="F546" s="17">
        <v>5264</v>
      </c>
    </row>
    <row r="547" spans="1:6" x14ac:dyDescent="0.25">
      <c r="A547" s="16">
        <v>45473</v>
      </c>
      <c r="B547" s="17" t="s">
        <v>3</v>
      </c>
      <c r="C547" s="22">
        <v>-37432.29</v>
      </c>
      <c r="D547" s="17" t="s">
        <v>34</v>
      </c>
      <c r="E547" s="17" t="s">
        <v>50</v>
      </c>
      <c r="F547" s="17">
        <v>5264</v>
      </c>
    </row>
    <row r="548" spans="1:6" x14ac:dyDescent="0.25">
      <c r="A548" s="16">
        <v>45504</v>
      </c>
      <c r="B548" s="17" t="s">
        <v>3</v>
      </c>
      <c r="C548" s="22">
        <v>-16534.39</v>
      </c>
      <c r="D548" s="17" t="s">
        <v>34</v>
      </c>
      <c r="E548" s="17" t="s">
        <v>48</v>
      </c>
      <c r="F548" s="17">
        <v>5264</v>
      </c>
    </row>
    <row r="549" spans="1:6" x14ac:dyDescent="0.25">
      <c r="A549" s="16">
        <v>45535</v>
      </c>
      <c r="B549" s="17" t="s">
        <v>3</v>
      </c>
      <c r="C549" s="22">
        <v>-8418.73</v>
      </c>
      <c r="D549" s="17" t="s">
        <v>34</v>
      </c>
      <c r="E549" s="17" t="s">
        <v>50</v>
      </c>
      <c r="F549" s="17">
        <v>5264</v>
      </c>
    </row>
    <row r="550" spans="1:6" x14ac:dyDescent="0.25">
      <c r="A550" s="16">
        <v>45565</v>
      </c>
      <c r="B550" s="17" t="s">
        <v>3</v>
      </c>
      <c r="C550" s="22">
        <v>-32226.25</v>
      </c>
      <c r="D550" s="17" t="s">
        <v>34</v>
      </c>
      <c r="E550" s="17" t="s">
        <v>50</v>
      </c>
      <c r="F550" s="17">
        <v>5264</v>
      </c>
    </row>
    <row r="551" spans="1:6" x14ac:dyDescent="0.25">
      <c r="A551" s="16">
        <v>45596</v>
      </c>
      <c r="B551" s="17" t="s">
        <v>3</v>
      </c>
      <c r="C551" s="22">
        <v>-22375.88</v>
      </c>
      <c r="D551" s="17" t="s">
        <v>34</v>
      </c>
      <c r="E551" s="17" t="s">
        <v>50</v>
      </c>
      <c r="F551" s="17">
        <v>5264</v>
      </c>
    </row>
    <row r="552" spans="1:6" x14ac:dyDescent="0.25">
      <c r="A552" s="16">
        <v>45626</v>
      </c>
      <c r="B552" s="17" t="s">
        <v>3</v>
      </c>
      <c r="C552" s="22">
        <v>-11185.71</v>
      </c>
      <c r="D552" s="17" t="s">
        <v>34</v>
      </c>
      <c r="E552" s="17" t="s">
        <v>49</v>
      </c>
      <c r="F552" s="17">
        <v>5264</v>
      </c>
    </row>
    <row r="553" spans="1:6" x14ac:dyDescent="0.25">
      <c r="A553" s="16">
        <v>45657</v>
      </c>
      <c r="B553" s="17" t="s">
        <v>3</v>
      </c>
      <c r="C553" s="22">
        <v>-25699.99</v>
      </c>
      <c r="D553" s="17" t="s">
        <v>34</v>
      </c>
      <c r="E553" s="17" t="s">
        <v>48</v>
      </c>
      <c r="F553" s="17">
        <v>5264</v>
      </c>
    </row>
    <row r="554" spans="1:6" x14ac:dyDescent="0.25">
      <c r="A554" s="16">
        <v>44957</v>
      </c>
      <c r="B554" s="17" t="s">
        <v>3</v>
      </c>
      <c r="C554" s="22">
        <v>-22970.2</v>
      </c>
      <c r="D554" s="17" t="s">
        <v>37</v>
      </c>
      <c r="E554" s="17" t="s">
        <v>50</v>
      </c>
      <c r="F554" s="17">
        <v>5264</v>
      </c>
    </row>
    <row r="555" spans="1:6" x14ac:dyDescent="0.25">
      <c r="A555" s="16">
        <v>44985</v>
      </c>
      <c r="B555" s="17" t="s">
        <v>3</v>
      </c>
      <c r="C555" s="22">
        <v>-6057.93</v>
      </c>
      <c r="D555" s="17" t="s">
        <v>37</v>
      </c>
      <c r="E555" s="17" t="s">
        <v>49</v>
      </c>
      <c r="F555" s="17">
        <v>5264</v>
      </c>
    </row>
    <row r="556" spans="1:6" x14ac:dyDescent="0.25">
      <c r="A556" s="16">
        <v>45016</v>
      </c>
      <c r="B556" s="17" t="s">
        <v>3</v>
      </c>
      <c r="C556" s="22">
        <v>-16170.54</v>
      </c>
      <c r="D556" s="17" t="s">
        <v>37</v>
      </c>
      <c r="E556" s="17" t="s">
        <v>50</v>
      </c>
      <c r="F556" s="17">
        <v>5264</v>
      </c>
    </row>
    <row r="557" spans="1:6" x14ac:dyDescent="0.25">
      <c r="A557" s="16">
        <v>45046</v>
      </c>
      <c r="B557" s="17" t="s">
        <v>3</v>
      </c>
      <c r="C557" s="22">
        <v>-48880.61</v>
      </c>
      <c r="D557" s="17" t="s">
        <v>37</v>
      </c>
      <c r="E557" s="17" t="s">
        <v>49</v>
      </c>
      <c r="F557" s="17">
        <v>5264</v>
      </c>
    </row>
    <row r="558" spans="1:6" x14ac:dyDescent="0.25">
      <c r="A558" s="16">
        <v>45077</v>
      </c>
      <c r="B558" s="17" t="s">
        <v>3</v>
      </c>
      <c r="C558" s="22">
        <v>-22759.17</v>
      </c>
      <c r="D558" s="17" t="s">
        <v>37</v>
      </c>
      <c r="E558" s="17" t="s">
        <v>48</v>
      </c>
      <c r="F558" s="17">
        <v>5264</v>
      </c>
    </row>
    <row r="559" spans="1:6" x14ac:dyDescent="0.25">
      <c r="A559" s="16">
        <v>45107</v>
      </c>
      <c r="B559" s="17" t="s">
        <v>3</v>
      </c>
      <c r="C559" s="22">
        <v>-32119.63</v>
      </c>
      <c r="D559" s="17" t="s">
        <v>37</v>
      </c>
      <c r="E559" s="17" t="s">
        <v>49</v>
      </c>
      <c r="F559" s="17">
        <v>5264</v>
      </c>
    </row>
    <row r="560" spans="1:6" x14ac:dyDescent="0.25">
      <c r="A560" s="16">
        <v>45138</v>
      </c>
      <c r="B560" s="17" t="s">
        <v>3</v>
      </c>
      <c r="C560" s="22">
        <v>-22101.86</v>
      </c>
      <c r="D560" s="17" t="s">
        <v>37</v>
      </c>
      <c r="E560" s="17" t="s">
        <v>50</v>
      </c>
      <c r="F560" s="17">
        <v>5264</v>
      </c>
    </row>
    <row r="561" spans="1:6" x14ac:dyDescent="0.25">
      <c r="A561" s="16">
        <v>45169</v>
      </c>
      <c r="B561" s="17" t="s">
        <v>3</v>
      </c>
      <c r="C561" s="22">
        <v>-42726.080000000002</v>
      </c>
      <c r="D561" s="17" t="s">
        <v>37</v>
      </c>
      <c r="E561" s="17" t="s">
        <v>50</v>
      </c>
      <c r="F561" s="17">
        <v>5264</v>
      </c>
    </row>
    <row r="562" spans="1:6" x14ac:dyDescent="0.25">
      <c r="A562" s="16">
        <v>45199</v>
      </c>
      <c r="B562" s="17" t="s">
        <v>3</v>
      </c>
      <c r="C562" s="22">
        <v>-11503.55</v>
      </c>
      <c r="D562" s="17" t="s">
        <v>37</v>
      </c>
      <c r="E562" s="17" t="s">
        <v>48</v>
      </c>
      <c r="F562" s="17">
        <v>5264</v>
      </c>
    </row>
    <row r="563" spans="1:6" x14ac:dyDescent="0.25">
      <c r="A563" s="16">
        <v>45230</v>
      </c>
      <c r="B563" s="17" t="s">
        <v>3</v>
      </c>
      <c r="C563" s="22">
        <v>-45438.35</v>
      </c>
      <c r="D563" s="17" t="s">
        <v>37</v>
      </c>
      <c r="E563" s="17" t="s">
        <v>49</v>
      </c>
      <c r="F563" s="17">
        <v>5264</v>
      </c>
    </row>
    <row r="564" spans="1:6" x14ac:dyDescent="0.25">
      <c r="A564" s="16">
        <v>45260</v>
      </c>
      <c r="B564" s="17" t="s">
        <v>3</v>
      </c>
      <c r="C564" s="22">
        <v>-48060.09</v>
      </c>
      <c r="D564" s="17" t="s">
        <v>37</v>
      </c>
      <c r="E564" s="17" t="s">
        <v>48</v>
      </c>
      <c r="F564" s="17">
        <v>5264</v>
      </c>
    </row>
    <row r="565" spans="1:6" x14ac:dyDescent="0.25">
      <c r="A565" s="16">
        <v>45291</v>
      </c>
      <c r="B565" s="17" t="s">
        <v>3</v>
      </c>
      <c r="C565" s="22">
        <v>-14254.86</v>
      </c>
      <c r="D565" s="17" t="s">
        <v>37</v>
      </c>
      <c r="E565" s="17" t="s">
        <v>48</v>
      </c>
      <c r="F565" s="17">
        <v>5264</v>
      </c>
    </row>
    <row r="566" spans="1:6" x14ac:dyDescent="0.25">
      <c r="A566" s="16">
        <v>45322</v>
      </c>
      <c r="B566" s="17" t="s">
        <v>3</v>
      </c>
      <c r="C566" s="22">
        <v>-28409.97</v>
      </c>
      <c r="D566" s="17" t="s">
        <v>37</v>
      </c>
      <c r="E566" s="17" t="s">
        <v>49</v>
      </c>
      <c r="F566" s="17">
        <v>5264</v>
      </c>
    </row>
    <row r="567" spans="1:6" x14ac:dyDescent="0.25">
      <c r="A567" s="16">
        <v>45351</v>
      </c>
      <c r="B567" s="17" t="s">
        <v>3</v>
      </c>
      <c r="C567" s="22">
        <v>-46002.73</v>
      </c>
      <c r="D567" s="17" t="s">
        <v>37</v>
      </c>
      <c r="E567" s="17" t="s">
        <v>48</v>
      </c>
      <c r="F567" s="17">
        <v>5264</v>
      </c>
    </row>
    <row r="568" spans="1:6" x14ac:dyDescent="0.25">
      <c r="A568" s="16">
        <v>45382</v>
      </c>
      <c r="B568" s="17" t="s">
        <v>3</v>
      </c>
      <c r="C568" s="22">
        <v>-33942.04</v>
      </c>
      <c r="D568" s="17" t="s">
        <v>37</v>
      </c>
      <c r="E568" s="17" t="s">
        <v>48</v>
      </c>
      <c r="F568" s="17">
        <v>5264</v>
      </c>
    </row>
    <row r="569" spans="1:6" x14ac:dyDescent="0.25">
      <c r="A569" s="16">
        <v>45412</v>
      </c>
      <c r="B569" s="17" t="s">
        <v>3</v>
      </c>
      <c r="C569" s="22">
        <v>-21666.53</v>
      </c>
      <c r="D569" s="17" t="s">
        <v>37</v>
      </c>
      <c r="E569" s="17" t="s">
        <v>48</v>
      </c>
      <c r="F569" s="17">
        <v>5264</v>
      </c>
    </row>
    <row r="570" spans="1:6" x14ac:dyDescent="0.25">
      <c r="A570" s="16">
        <v>45443</v>
      </c>
      <c r="B570" s="17" t="s">
        <v>3</v>
      </c>
      <c r="C570" s="22">
        <v>-18758.759999999998</v>
      </c>
      <c r="D570" s="17" t="s">
        <v>37</v>
      </c>
      <c r="E570" s="17" t="s">
        <v>50</v>
      </c>
      <c r="F570" s="17">
        <v>5264</v>
      </c>
    </row>
    <row r="571" spans="1:6" x14ac:dyDescent="0.25">
      <c r="A571" s="16">
        <v>45473</v>
      </c>
      <c r="B571" s="17" t="s">
        <v>3</v>
      </c>
      <c r="C571" s="22">
        <v>-35501.440000000002</v>
      </c>
      <c r="D571" s="17" t="s">
        <v>37</v>
      </c>
      <c r="E571" s="17" t="s">
        <v>50</v>
      </c>
      <c r="F571" s="17">
        <v>5264</v>
      </c>
    </row>
    <row r="572" spans="1:6" x14ac:dyDescent="0.25">
      <c r="A572" s="16">
        <v>45504</v>
      </c>
      <c r="B572" s="17" t="s">
        <v>3</v>
      </c>
      <c r="C572" s="22">
        <v>-16503.48</v>
      </c>
      <c r="D572" s="17" t="s">
        <v>37</v>
      </c>
      <c r="E572" s="17" t="s">
        <v>49</v>
      </c>
      <c r="F572" s="17">
        <v>5264</v>
      </c>
    </row>
    <row r="573" spans="1:6" x14ac:dyDescent="0.25">
      <c r="A573" s="16">
        <v>45535</v>
      </c>
      <c r="B573" s="17" t="s">
        <v>3</v>
      </c>
      <c r="C573" s="22">
        <v>-39358.86</v>
      </c>
      <c r="D573" s="17" t="s">
        <v>37</v>
      </c>
      <c r="E573" s="17" t="s">
        <v>50</v>
      </c>
      <c r="F573" s="17">
        <v>5264</v>
      </c>
    </row>
    <row r="574" spans="1:6" x14ac:dyDescent="0.25">
      <c r="A574" s="16">
        <v>45565</v>
      </c>
      <c r="B574" s="17" t="s">
        <v>3</v>
      </c>
      <c r="C574" s="22">
        <v>-44672.71</v>
      </c>
      <c r="D574" s="17" t="s">
        <v>37</v>
      </c>
      <c r="E574" s="17" t="s">
        <v>48</v>
      </c>
      <c r="F574" s="17">
        <v>5264</v>
      </c>
    </row>
    <row r="575" spans="1:6" x14ac:dyDescent="0.25">
      <c r="A575" s="16">
        <v>45596</v>
      </c>
      <c r="B575" s="17" t="s">
        <v>3</v>
      </c>
      <c r="C575" s="22">
        <v>-43976.04</v>
      </c>
      <c r="D575" s="17" t="s">
        <v>37</v>
      </c>
      <c r="E575" s="17" t="s">
        <v>50</v>
      </c>
      <c r="F575" s="17">
        <v>5264</v>
      </c>
    </row>
    <row r="576" spans="1:6" x14ac:dyDescent="0.25">
      <c r="A576" s="16">
        <v>45626</v>
      </c>
      <c r="B576" s="17" t="s">
        <v>3</v>
      </c>
      <c r="C576" s="22">
        <v>-30018.639999999999</v>
      </c>
      <c r="D576" s="17" t="s">
        <v>37</v>
      </c>
      <c r="E576" s="17" t="s">
        <v>48</v>
      </c>
      <c r="F576" s="17">
        <v>5264</v>
      </c>
    </row>
    <row r="577" spans="1:6" x14ac:dyDescent="0.25">
      <c r="A577" s="16">
        <v>45657</v>
      </c>
      <c r="B577" s="17" t="s">
        <v>3</v>
      </c>
      <c r="C577" s="22">
        <v>-41046.18</v>
      </c>
      <c r="D577" s="17" t="s">
        <v>37</v>
      </c>
      <c r="E577" s="17" t="s">
        <v>50</v>
      </c>
      <c r="F577" s="17">
        <v>5264</v>
      </c>
    </row>
    <row r="578" spans="1:6" x14ac:dyDescent="0.25">
      <c r="A578" s="16">
        <v>44957</v>
      </c>
      <c r="B578" s="17" t="s">
        <v>8</v>
      </c>
      <c r="C578" s="22">
        <v>-8024.18</v>
      </c>
      <c r="D578" s="17" t="s">
        <v>34</v>
      </c>
      <c r="E578" s="17" t="s">
        <v>58</v>
      </c>
      <c r="F578" s="17">
        <v>8387</v>
      </c>
    </row>
    <row r="579" spans="1:6" x14ac:dyDescent="0.25">
      <c r="A579" s="16">
        <v>44985</v>
      </c>
      <c r="B579" s="17" t="s">
        <v>8</v>
      </c>
      <c r="C579" s="22">
        <v>-40595.300000000003</v>
      </c>
      <c r="D579" s="17" t="s">
        <v>34</v>
      </c>
      <c r="E579" s="17" t="s">
        <v>84</v>
      </c>
      <c r="F579" s="17">
        <v>8387</v>
      </c>
    </row>
    <row r="580" spans="1:6" x14ac:dyDescent="0.25">
      <c r="A580" s="16">
        <v>45016</v>
      </c>
      <c r="B580" s="17" t="s">
        <v>8</v>
      </c>
      <c r="C580" s="22">
        <v>-21466.080000000002</v>
      </c>
      <c r="D580" s="17" t="s">
        <v>34</v>
      </c>
      <c r="E580" s="17" t="s">
        <v>84</v>
      </c>
      <c r="F580" s="17">
        <v>8387</v>
      </c>
    </row>
    <row r="581" spans="1:6" x14ac:dyDescent="0.25">
      <c r="A581" s="16">
        <v>45046</v>
      </c>
      <c r="B581" s="17" t="s">
        <v>8</v>
      </c>
      <c r="C581" s="22">
        <v>-45786.01</v>
      </c>
      <c r="D581" s="17" t="s">
        <v>34</v>
      </c>
      <c r="E581" s="17" t="s">
        <v>84</v>
      </c>
      <c r="F581" s="17">
        <v>8387</v>
      </c>
    </row>
    <row r="582" spans="1:6" x14ac:dyDescent="0.25">
      <c r="A582" s="16">
        <v>45077</v>
      </c>
      <c r="B582" s="17" t="s">
        <v>8</v>
      </c>
      <c r="C582" s="22">
        <v>-9837.8700000000008</v>
      </c>
      <c r="D582" s="17" t="s">
        <v>34</v>
      </c>
      <c r="E582" s="17" t="s">
        <v>59</v>
      </c>
      <c r="F582" s="17">
        <v>8387</v>
      </c>
    </row>
    <row r="583" spans="1:6" x14ac:dyDescent="0.25">
      <c r="A583" s="16">
        <v>45107</v>
      </c>
      <c r="B583" s="17" t="s">
        <v>8</v>
      </c>
      <c r="C583" s="22">
        <v>-35920.699999999997</v>
      </c>
      <c r="D583" s="17" t="s">
        <v>34</v>
      </c>
      <c r="E583" s="17" t="s">
        <v>59</v>
      </c>
      <c r="F583" s="17">
        <v>8387</v>
      </c>
    </row>
    <row r="584" spans="1:6" x14ac:dyDescent="0.25">
      <c r="A584" s="16">
        <v>45138</v>
      </c>
      <c r="B584" s="17" t="s">
        <v>8</v>
      </c>
      <c r="C584" s="22">
        <v>-42652.68</v>
      </c>
      <c r="D584" s="17" t="s">
        <v>34</v>
      </c>
      <c r="E584" s="17" t="s">
        <v>58</v>
      </c>
      <c r="F584" s="17">
        <v>8387</v>
      </c>
    </row>
    <row r="585" spans="1:6" x14ac:dyDescent="0.25">
      <c r="A585" s="16">
        <v>45169</v>
      </c>
      <c r="B585" s="17" t="s">
        <v>8</v>
      </c>
      <c r="C585" s="22">
        <v>-16129.4</v>
      </c>
      <c r="D585" s="17" t="s">
        <v>34</v>
      </c>
      <c r="E585" s="17" t="s">
        <v>58</v>
      </c>
      <c r="F585" s="17">
        <v>8387</v>
      </c>
    </row>
    <row r="586" spans="1:6" x14ac:dyDescent="0.25">
      <c r="A586" s="16">
        <v>45199</v>
      </c>
      <c r="B586" s="17" t="s">
        <v>8</v>
      </c>
      <c r="C586" s="22">
        <v>-36953.599999999999</v>
      </c>
      <c r="D586" s="17" t="s">
        <v>34</v>
      </c>
      <c r="E586" s="17" t="s">
        <v>84</v>
      </c>
      <c r="F586" s="17">
        <v>8387</v>
      </c>
    </row>
    <row r="587" spans="1:6" x14ac:dyDescent="0.25">
      <c r="A587" s="16">
        <v>45230</v>
      </c>
      <c r="B587" s="17" t="s">
        <v>8</v>
      </c>
      <c r="C587" s="22">
        <v>-16982.79</v>
      </c>
      <c r="D587" s="17" t="s">
        <v>34</v>
      </c>
      <c r="E587" s="17" t="s">
        <v>59</v>
      </c>
      <c r="F587" s="17">
        <v>8387</v>
      </c>
    </row>
    <row r="588" spans="1:6" x14ac:dyDescent="0.25">
      <c r="A588" s="16">
        <v>45260</v>
      </c>
      <c r="B588" s="17" t="s">
        <v>8</v>
      </c>
      <c r="C588" s="22">
        <v>-34379.870000000003</v>
      </c>
      <c r="D588" s="17" t="s">
        <v>34</v>
      </c>
      <c r="E588" s="17" t="s">
        <v>58</v>
      </c>
      <c r="F588" s="17">
        <v>8387</v>
      </c>
    </row>
    <row r="589" spans="1:6" x14ac:dyDescent="0.25">
      <c r="A589" s="16">
        <v>45291</v>
      </c>
      <c r="B589" s="17" t="s">
        <v>8</v>
      </c>
      <c r="C589" s="22">
        <v>-29975.41</v>
      </c>
      <c r="D589" s="17" t="s">
        <v>34</v>
      </c>
      <c r="E589" s="17" t="s">
        <v>58</v>
      </c>
      <c r="F589" s="17">
        <v>8387</v>
      </c>
    </row>
    <row r="590" spans="1:6" x14ac:dyDescent="0.25">
      <c r="A590" s="16">
        <v>45322</v>
      </c>
      <c r="B590" s="17" t="s">
        <v>8</v>
      </c>
      <c r="C590" s="22">
        <v>-38509.730000000003</v>
      </c>
      <c r="D590" s="17" t="s">
        <v>34</v>
      </c>
      <c r="E590" s="17" t="s">
        <v>59</v>
      </c>
      <c r="F590" s="17">
        <v>8387</v>
      </c>
    </row>
    <row r="591" spans="1:6" x14ac:dyDescent="0.25">
      <c r="A591" s="16">
        <v>45351</v>
      </c>
      <c r="B591" s="17" t="s">
        <v>8</v>
      </c>
      <c r="C591" s="22">
        <v>-39701.599999999999</v>
      </c>
      <c r="D591" s="17" t="s">
        <v>34</v>
      </c>
      <c r="E591" s="17" t="s">
        <v>58</v>
      </c>
      <c r="F591" s="17">
        <v>8387</v>
      </c>
    </row>
    <row r="592" spans="1:6" x14ac:dyDescent="0.25">
      <c r="A592" s="16">
        <v>45382</v>
      </c>
      <c r="B592" s="17" t="s">
        <v>8</v>
      </c>
      <c r="C592" s="22">
        <v>-10584.79</v>
      </c>
      <c r="D592" s="17" t="s">
        <v>34</v>
      </c>
      <c r="E592" s="17" t="s">
        <v>84</v>
      </c>
      <c r="F592" s="17">
        <v>8387</v>
      </c>
    </row>
    <row r="593" spans="1:6" x14ac:dyDescent="0.25">
      <c r="A593" s="16">
        <v>45412</v>
      </c>
      <c r="B593" s="17" t="s">
        <v>8</v>
      </c>
      <c r="C593" s="22">
        <v>-12230.85</v>
      </c>
      <c r="D593" s="17" t="s">
        <v>34</v>
      </c>
      <c r="E593" s="17" t="s">
        <v>59</v>
      </c>
      <c r="F593" s="17">
        <v>8387</v>
      </c>
    </row>
    <row r="594" spans="1:6" x14ac:dyDescent="0.25">
      <c r="A594" s="16">
        <v>45443</v>
      </c>
      <c r="B594" s="17" t="s">
        <v>8</v>
      </c>
      <c r="C594" s="22">
        <v>-40348</v>
      </c>
      <c r="D594" s="17" t="s">
        <v>34</v>
      </c>
      <c r="E594" s="17" t="s">
        <v>84</v>
      </c>
      <c r="F594" s="17">
        <v>8387</v>
      </c>
    </row>
    <row r="595" spans="1:6" x14ac:dyDescent="0.25">
      <c r="A595" s="16">
        <v>45473</v>
      </c>
      <c r="B595" s="17" t="s">
        <v>8</v>
      </c>
      <c r="C595" s="22">
        <v>-39997.160000000003</v>
      </c>
      <c r="D595" s="17" t="s">
        <v>34</v>
      </c>
      <c r="E595" s="17" t="s">
        <v>59</v>
      </c>
      <c r="F595" s="17">
        <v>8387</v>
      </c>
    </row>
    <row r="596" spans="1:6" x14ac:dyDescent="0.25">
      <c r="A596" s="16">
        <v>45504</v>
      </c>
      <c r="B596" s="17" t="s">
        <v>8</v>
      </c>
      <c r="C596" s="22">
        <v>-11432.83</v>
      </c>
      <c r="D596" s="17" t="s">
        <v>34</v>
      </c>
      <c r="E596" s="17" t="s">
        <v>59</v>
      </c>
      <c r="F596" s="17">
        <v>8387</v>
      </c>
    </row>
    <row r="597" spans="1:6" x14ac:dyDescent="0.25">
      <c r="A597" s="16">
        <v>45535</v>
      </c>
      <c r="B597" s="17" t="s">
        <v>8</v>
      </c>
      <c r="C597" s="22">
        <v>-14341.65</v>
      </c>
      <c r="D597" s="17" t="s">
        <v>34</v>
      </c>
      <c r="E597" s="17" t="s">
        <v>58</v>
      </c>
      <c r="F597" s="17">
        <v>8387</v>
      </c>
    </row>
    <row r="598" spans="1:6" x14ac:dyDescent="0.25">
      <c r="A598" s="16">
        <v>45565</v>
      </c>
      <c r="B598" s="17" t="s">
        <v>8</v>
      </c>
      <c r="C598" s="22">
        <v>-29440.92</v>
      </c>
      <c r="D598" s="17" t="s">
        <v>34</v>
      </c>
      <c r="E598" s="17" t="s">
        <v>58</v>
      </c>
      <c r="F598" s="17">
        <v>8387</v>
      </c>
    </row>
    <row r="599" spans="1:6" x14ac:dyDescent="0.25">
      <c r="A599" s="16">
        <v>45596</v>
      </c>
      <c r="B599" s="17" t="s">
        <v>8</v>
      </c>
      <c r="C599" s="22">
        <v>-36523.910000000003</v>
      </c>
      <c r="D599" s="17" t="s">
        <v>34</v>
      </c>
      <c r="E599" s="17" t="s">
        <v>59</v>
      </c>
      <c r="F599" s="17">
        <v>8387</v>
      </c>
    </row>
    <row r="600" spans="1:6" x14ac:dyDescent="0.25">
      <c r="A600" s="16">
        <v>45626</v>
      </c>
      <c r="B600" s="17" t="s">
        <v>8</v>
      </c>
      <c r="C600" s="22">
        <v>-13358.2</v>
      </c>
      <c r="D600" s="17" t="s">
        <v>34</v>
      </c>
      <c r="E600" s="17" t="s">
        <v>84</v>
      </c>
      <c r="F600" s="17">
        <v>8387</v>
      </c>
    </row>
    <row r="601" spans="1:6" x14ac:dyDescent="0.25">
      <c r="A601" s="16">
        <v>45657</v>
      </c>
      <c r="B601" s="17" t="s">
        <v>8</v>
      </c>
      <c r="C601" s="22">
        <v>-18970.7</v>
      </c>
      <c r="D601" s="17" t="s">
        <v>34</v>
      </c>
      <c r="E601" s="17" t="s">
        <v>84</v>
      </c>
      <c r="F601" s="17">
        <v>8387</v>
      </c>
    </row>
    <row r="602" spans="1:6" x14ac:dyDescent="0.25">
      <c r="A602" s="16">
        <v>44957</v>
      </c>
      <c r="B602" s="17" t="s">
        <v>8</v>
      </c>
      <c r="C602" s="22">
        <v>-16462.97</v>
      </c>
      <c r="D602" s="17" t="s">
        <v>37</v>
      </c>
      <c r="E602" s="17" t="s">
        <v>58</v>
      </c>
      <c r="F602" s="17">
        <v>8387</v>
      </c>
    </row>
    <row r="603" spans="1:6" x14ac:dyDescent="0.25">
      <c r="A603" s="16">
        <v>44985</v>
      </c>
      <c r="B603" s="17" t="s">
        <v>8</v>
      </c>
      <c r="C603" s="22">
        <v>-12510.34</v>
      </c>
      <c r="D603" s="17" t="s">
        <v>37</v>
      </c>
      <c r="E603" s="17" t="s">
        <v>84</v>
      </c>
      <c r="F603" s="17">
        <v>8387</v>
      </c>
    </row>
    <row r="604" spans="1:6" x14ac:dyDescent="0.25">
      <c r="A604" s="16">
        <v>45016</v>
      </c>
      <c r="B604" s="17" t="s">
        <v>8</v>
      </c>
      <c r="C604" s="22">
        <v>-36403.18</v>
      </c>
      <c r="D604" s="17" t="s">
        <v>37</v>
      </c>
      <c r="E604" s="17" t="s">
        <v>58</v>
      </c>
      <c r="F604" s="17">
        <v>8387</v>
      </c>
    </row>
    <row r="605" spans="1:6" x14ac:dyDescent="0.25">
      <c r="A605" s="16">
        <v>45046</v>
      </c>
      <c r="B605" s="17" t="s">
        <v>8</v>
      </c>
      <c r="C605" s="22">
        <v>-10123.84</v>
      </c>
      <c r="D605" s="17" t="s">
        <v>37</v>
      </c>
      <c r="E605" s="17" t="s">
        <v>58</v>
      </c>
      <c r="F605" s="17">
        <v>8387</v>
      </c>
    </row>
    <row r="606" spans="1:6" x14ac:dyDescent="0.25">
      <c r="A606" s="16">
        <v>45077</v>
      </c>
      <c r="B606" s="17" t="s">
        <v>8</v>
      </c>
      <c r="C606" s="22">
        <v>-20646.5</v>
      </c>
      <c r="D606" s="17" t="s">
        <v>37</v>
      </c>
      <c r="E606" s="17" t="s">
        <v>59</v>
      </c>
      <c r="F606" s="17">
        <v>8387</v>
      </c>
    </row>
    <row r="607" spans="1:6" x14ac:dyDescent="0.25">
      <c r="A607" s="16">
        <v>45107</v>
      </c>
      <c r="B607" s="17" t="s">
        <v>8</v>
      </c>
      <c r="C607" s="22">
        <v>-31232.41</v>
      </c>
      <c r="D607" s="17" t="s">
        <v>37</v>
      </c>
      <c r="E607" s="17" t="s">
        <v>58</v>
      </c>
      <c r="F607" s="17">
        <v>8387</v>
      </c>
    </row>
    <row r="608" spans="1:6" x14ac:dyDescent="0.25">
      <c r="A608" s="16">
        <v>45138</v>
      </c>
      <c r="B608" s="17" t="s">
        <v>8</v>
      </c>
      <c r="C608" s="22">
        <v>-49619.1</v>
      </c>
      <c r="D608" s="17" t="s">
        <v>37</v>
      </c>
      <c r="E608" s="17" t="s">
        <v>58</v>
      </c>
      <c r="F608" s="17">
        <v>8387</v>
      </c>
    </row>
    <row r="609" spans="1:6" x14ac:dyDescent="0.25">
      <c r="A609" s="16">
        <v>45169</v>
      </c>
      <c r="B609" s="17" t="s">
        <v>8</v>
      </c>
      <c r="C609" s="22">
        <v>-36152.949999999997</v>
      </c>
      <c r="D609" s="17" t="s">
        <v>37</v>
      </c>
      <c r="E609" s="17" t="s">
        <v>59</v>
      </c>
      <c r="F609" s="17">
        <v>8387</v>
      </c>
    </row>
    <row r="610" spans="1:6" x14ac:dyDescent="0.25">
      <c r="A610" s="16">
        <v>45199</v>
      </c>
      <c r="B610" s="17" t="s">
        <v>8</v>
      </c>
      <c r="C610" s="22">
        <v>-45410.03</v>
      </c>
      <c r="D610" s="17" t="s">
        <v>37</v>
      </c>
      <c r="E610" s="17" t="s">
        <v>58</v>
      </c>
      <c r="F610" s="17">
        <v>8387</v>
      </c>
    </row>
    <row r="611" spans="1:6" x14ac:dyDescent="0.25">
      <c r="A611" s="16">
        <v>45230</v>
      </c>
      <c r="B611" s="17" t="s">
        <v>8</v>
      </c>
      <c r="C611" s="22">
        <v>-41034.370000000003</v>
      </c>
      <c r="D611" s="17" t="s">
        <v>37</v>
      </c>
      <c r="E611" s="17" t="s">
        <v>58</v>
      </c>
      <c r="F611" s="17">
        <v>8387</v>
      </c>
    </row>
    <row r="612" spans="1:6" x14ac:dyDescent="0.25">
      <c r="A612" s="16">
        <v>45260</v>
      </c>
      <c r="B612" s="17" t="s">
        <v>8</v>
      </c>
      <c r="C612" s="22">
        <v>-43645.46</v>
      </c>
      <c r="D612" s="17" t="s">
        <v>37</v>
      </c>
      <c r="E612" s="17" t="s">
        <v>58</v>
      </c>
      <c r="F612" s="17">
        <v>8387</v>
      </c>
    </row>
    <row r="613" spans="1:6" x14ac:dyDescent="0.25">
      <c r="A613" s="16">
        <v>45291</v>
      </c>
      <c r="B613" s="17" t="s">
        <v>8</v>
      </c>
      <c r="C613" s="22">
        <v>-48847.93</v>
      </c>
      <c r="D613" s="17" t="s">
        <v>37</v>
      </c>
      <c r="E613" s="17" t="s">
        <v>84</v>
      </c>
      <c r="F613" s="17">
        <v>8387</v>
      </c>
    </row>
    <row r="614" spans="1:6" x14ac:dyDescent="0.25">
      <c r="A614" s="16">
        <v>45322</v>
      </c>
      <c r="B614" s="17" t="s">
        <v>8</v>
      </c>
      <c r="C614" s="22">
        <v>-18478.259999999998</v>
      </c>
      <c r="D614" s="17" t="s">
        <v>37</v>
      </c>
      <c r="E614" s="17" t="s">
        <v>84</v>
      </c>
      <c r="F614" s="17">
        <v>8387</v>
      </c>
    </row>
    <row r="615" spans="1:6" x14ac:dyDescent="0.25">
      <c r="A615" s="16">
        <v>45351</v>
      </c>
      <c r="B615" s="17" t="s">
        <v>8</v>
      </c>
      <c r="C615" s="22">
        <v>-35139.1</v>
      </c>
      <c r="D615" s="17" t="s">
        <v>37</v>
      </c>
      <c r="E615" s="17" t="s">
        <v>58</v>
      </c>
      <c r="F615" s="17">
        <v>8387</v>
      </c>
    </row>
    <row r="616" spans="1:6" x14ac:dyDescent="0.25">
      <c r="A616" s="16">
        <v>45382</v>
      </c>
      <c r="B616" s="17" t="s">
        <v>8</v>
      </c>
      <c r="C616" s="22">
        <v>-49724.52</v>
      </c>
      <c r="D616" s="17" t="s">
        <v>37</v>
      </c>
      <c r="E616" s="17" t="s">
        <v>59</v>
      </c>
      <c r="F616" s="17">
        <v>8387</v>
      </c>
    </row>
    <row r="617" spans="1:6" x14ac:dyDescent="0.25">
      <c r="A617" s="16">
        <v>45412</v>
      </c>
      <c r="B617" s="17" t="s">
        <v>8</v>
      </c>
      <c r="C617" s="22">
        <v>-26746.11</v>
      </c>
      <c r="D617" s="17" t="s">
        <v>37</v>
      </c>
      <c r="E617" s="17" t="s">
        <v>84</v>
      </c>
      <c r="F617" s="17">
        <v>8387</v>
      </c>
    </row>
    <row r="618" spans="1:6" x14ac:dyDescent="0.25">
      <c r="A618" s="16">
        <v>45443</v>
      </c>
      <c r="B618" s="17" t="s">
        <v>8</v>
      </c>
      <c r="C618" s="22">
        <v>-38864.449999999997</v>
      </c>
      <c r="D618" s="17" t="s">
        <v>37</v>
      </c>
      <c r="E618" s="17" t="s">
        <v>58</v>
      </c>
      <c r="F618" s="17">
        <v>8387</v>
      </c>
    </row>
    <row r="619" spans="1:6" x14ac:dyDescent="0.25">
      <c r="A619" s="16">
        <v>45473</v>
      </c>
      <c r="B619" s="17" t="s">
        <v>8</v>
      </c>
      <c r="C619" s="22">
        <v>-41044.35</v>
      </c>
      <c r="D619" s="17" t="s">
        <v>37</v>
      </c>
      <c r="E619" s="17" t="s">
        <v>58</v>
      </c>
      <c r="F619" s="17">
        <v>8387</v>
      </c>
    </row>
    <row r="620" spans="1:6" x14ac:dyDescent="0.25">
      <c r="A620" s="16">
        <v>45504</v>
      </c>
      <c r="B620" s="17" t="s">
        <v>8</v>
      </c>
      <c r="C620" s="22">
        <v>-9314.02</v>
      </c>
      <c r="D620" s="17" t="s">
        <v>37</v>
      </c>
      <c r="E620" s="17" t="s">
        <v>58</v>
      </c>
      <c r="F620" s="17">
        <v>8387</v>
      </c>
    </row>
    <row r="621" spans="1:6" x14ac:dyDescent="0.25">
      <c r="A621" s="16">
        <v>45535</v>
      </c>
      <c r="B621" s="17" t="s">
        <v>8</v>
      </c>
      <c r="C621" s="22">
        <v>-18538.61</v>
      </c>
      <c r="D621" s="17" t="s">
        <v>37</v>
      </c>
      <c r="E621" s="17" t="s">
        <v>84</v>
      </c>
      <c r="F621" s="17">
        <v>8387</v>
      </c>
    </row>
    <row r="622" spans="1:6" x14ac:dyDescent="0.25">
      <c r="A622" s="16">
        <v>45565</v>
      </c>
      <c r="B622" s="17" t="s">
        <v>8</v>
      </c>
      <c r="C622" s="22">
        <v>-47390.22</v>
      </c>
      <c r="D622" s="17" t="s">
        <v>37</v>
      </c>
      <c r="E622" s="17" t="s">
        <v>84</v>
      </c>
      <c r="F622" s="17">
        <v>8387</v>
      </c>
    </row>
    <row r="623" spans="1:6" x14ac:dyDescent="0.25">
      <c r="A623" s="16">
        <v>45596</v>
      </c>
      <c r="B623" s="17" t="s">
        <v>8</v>
      </c>
      <c r="C623" s="22">
        <v>-25040.560000000001</v>
      </c>
      <c r="D623" s="17" t="s">
        <v>37</v>
      </c>
      <c r="E623" s="17" t="s">
        <v>58</v>
      </c>
      <c r="F623" s="17">
        <v>8387</v>
      </c>
    </row>
    <row r="624" spans="1:6" x14ac:dyDescent="0.25">
      <c r="A624" s="16">
        <v>45626</v>
      </c>
      <c r="B624" s="17" t="s">
        <v>8</v>
      </c>
      <c r="C624" s="22">
        <v>-25791.29</v>
      </c>
      <c r="D624" s="17" t="s">
        <v>37</v>
      </c>
      <c r="E624" s="17" t="s">
        <v>59</v>
      </c>
      <c r="F624" s="17">
        <v>8387</v>
      </c>
    </row>
    <row r="625" spans="1:6" x14ac:dyDescent="0.25">
      <c r="A625" s="16">
        <v>45657</v>
      </c>
      <c r="B625" s="17" t="s">
        <v>8</v>
      </c>
      <c r="C625" s="22">
        <v>-14931.74</v>
      </c>
      <c r="D625" s="17" t="s">
        <v>37</v>
      </c>
      <c r="E625" s="17" t="s">
        <v>58</v>
      </c>
      <c r="F625" s="17">
        <v>8387</v>
      </c>
    </row>
    <row r="626" spans="1:6" x14ac:dyDescent="0.25">
      <c r="A626" s="16">
        <v>44957</v>
      </c>
      <c r="B626" s="17" t="s">
        <v>55</v>
      </c>
      <c r="C626" s="22">
        <v>-14775.83</v>
      </c>
      <c r="D626" s="17" t="s">
        <v>34</v>
      </c>
      <c r="E626" s="17" t="s">
        <v>56</v>
      </c>
      <c r="F626" s="17">
        <v>6840</v>
      </c>
    </row>
    <row r="627" spans="1:6" x14ac:dyDescent="0.25">
      <c r="A627" s="16">
        <v>44985</v>
      </c>
      <c r="B627" s="17" t="s">
        <v>55</v>
      </c>
      <c r="C627" s="22">
        <v>-41742.57</v>
      </c>
      <c r="D627" s="17" t="s">
        <v>34</v>
      </c>
      <c r="E627" s="17" t="s">
        <v>83</v>
      </c>
      <c r="F627" s="17">
        <v>6840</v>
      </c>
    </row>
    <row r="628" spans="1:6" x14ac:dyDescent="0.25">
      <c r="A628" s="16">
        <v>45016</v>
      </c>
      <c r="B628" s="17" t="s">
        <v>55</v>
      </c>
      <c r="C628" s="22">
        <v>-48715.93</v>
      </c>
      <c r="D628" s="17" t="s">
        <v>34</v>
      </c>
      <c r="E628" s="17" t="s">
        <v>83</v>
      </c>
      <c r="F628" s="17">
        <v>6840</v>
      </c>
    </row>
    <row r="629" spans="1:6" x14ac:dyDescent="0.25">
      <c r="A629" s="16">
        <v>45046</v>
      </c>
      <c r="B629" s="17" t="s">
        <v>55</v>
      </c>
      <c r="C629" s="22">
        <v>-9865.4699999999993</v>
      </c>
      <c r="D629" s="17" t="s">
        <v>34</v>
      </c>
      <c r="E629" s="17" t="s">
        <v>56</v>
      </c>
      <c r="F629" s="17">
        <v>6840</v>
      </c>
    </row>
    <row r="630" spans="1:6" x14ac:dyDescent="0.25">
      <c r="A630" s="16">
        <v>45077</v>
      </c>
      <c r="B630" s="17" t="s">
        <v>55</v>
      </c>
      <c r="C630" s="22">
        <v>-30253.360000000001</v>
      </c>
      <c r="D630" s="17" t="s">
        <v>34</v>
      </c>
      <c r="E630" s="17" t="s">
        <v>83</v>
      </c>
      <c r="F630" s="17">
        <v>6840</v>
      </c>
    </row>
    <row r="631" spans="1:6" x14ac:dyDescent="0.25">
      <c r="A631" s="16">
        <v>45107</v>
      </c>
      <c r="B631" s="17" t="s">
        <v>55</v>
      </c>
      <c r="C631" s="22">
        <v>-49478.31</v>
      </c>
      <c r="D631" s="17" t="s">
        <v>34</v>
      </c>
      <c r="E631" s="17" t="s">
        <v>56</v>
      </c>
      <c r="F631" s="17">
        <v>6840</v>
      </c>
    </row>
    <row r="632" spans="1:6" x14ac:dyDescent="0.25">
      <c r="A632" s="16">
        <v>45138</v>
      </c>
      <c r="B632" s="17" t="s">
        <v>55</v>
      </c>
      <c r="C632" s="22">
        <v>-39897.94</v>
      </c>
      <c r="D632" s="17" t="s">
        <v>34</v>
      </c>
      <c r="E632" s="17" t="s">
        <v>56</v>
      </c>
      <c r="F632" s="17">
        <v>6840</v>
      </c>
    </row>
    <row r="633" spans="1:6" x14ac:dyDescent="0.25">
      <c r="A633" s="16">
        <v>45169</v>
      </c>
      <c r="B633" s="17" t="s">
        <v>55</v>
      </c>
      <c r="C633" s="22">
        <v>-24513.51</v>
      </c>
      <c r="D633" s="17" t="s">
        <v>34</v>
      </c>
      <c r="E633" s="17" t="s">
        <v>56</v>
      </c>
      <c r="F633" s="17">
        <v>6840</v>
      </c>
    </row>
    <row r="634" spans="1:6" x14ac:dyDescent="0.25">
      <c r="A634" s="16">
        <v>45199</v>
      </c>
      <c r="B634" s="17" t="s">
        <v>55</v>
      </c>
      <c r="C634" s="22">
        <v>-42601.48</v>
      </c>
      <c r="D634" s="17" t="s">
        <v>34</v>
      </c>
      <c r="E634" s="17" t="s">
        <v>56</v>
      </c>
      <c r="F634" s="17">
        <v>6840</v>
      </c>
    </row>
    <row r="635" spans="1:6" x14ac:dyDescent="0.25">
      <c r="A635" s="16">
        <v>45230</v>
      </c>
      <c r="B635" s="17" t="s">
        <v>55</v>
      </c>
      <c r="C635" s="22">
        <v>-27258.59</v>
      </c>
      <c r="D635" s="17" t="s">
        <v>34</v>
      </c>
      <c r="E635" s="17" t="s">
        <v>57</v>
      </c>
      <c r="F635" s="17">
        <v>6840</v>
      </c>
    </row>
    <row r="636" spans="1:6" x14ac:dyDescent="0.25">
      <c r="A636" s="16">
        <v>45260</v>
      </c>
      <c r="B636" s="17" t="s">
        <v>55</v>
      </c>
      <c r="C636" s="22">
        <v>-44518.14</v>
      </c>
      <c r="D636" s="17" t="s">
        <v>34</v>
      </c>
      <c r="E636" s="17" t="s">
        <v>83</v>
      </c>
      <c r="F636" s="17">
        <v>6840</v>
      </c>
    </row>
    <row r="637" spans="1:6" x14ac:dyDescent="0.25">
      <c r="A637" s="16">
        <v>45291</v>
      </c>
      <c r="B637" s="17" t="s">
        <v>55</v>
      </c>
      <c r="C637" s="22">
        <v>-10754.41</v>
      </c>
      <c r="D637" s="17" t="s">
        <v>34</v>
      </c>
      <c r="E637" s="17" t="s">
        <v>83</v>
      </c>
      <c r="F637" s="17">
        <v>6840</v>
      </c>
    </row>
    <row r="638" spans="1:6" x14ac:dyDescent="0.25">
      <c r="A638" s="16">
        <v>45322</v>
      </c>
      <c r="B638" s="17" t="s">
        <v>55</v>
      </c>
      <c r="C638" s="22">
        <v>-39813.56</v>
      </c>
      <c r="D638" s="17" t="s">
        <v>34</v>
      </c>
      <c r="E638" s="17" t="s">
        <v>83</v>
      </c>
      <c r="F638" s="17">
        <v>6840</v>
      </c>
    </row>
    <row r="639" spans="1:6" x14ac:dyDescent="0.25">
      <c r="A639" s="16">
        <v>45351</v>
      </c>
      <c r="B639" s="17" t="s">
        <v>55</v>
      </c>
      <c r="C639" s="22">
        <v>-30285.05</v>
      </c>
      <c r="D639" s="17" t="s">
        <v>34</v>
      </c>
      <c r="E639" s="17" t="s">
        <v>83</v>
      </c>
      <c r="F639" s="17">
        <v>6840</v>
      </c>
    </row>
    <row r="640" spans="1:6" x14ac:dyDescent="0.25">
      <c r="A640" s="16">
        <v>45382</v>
      </c>
      <c r="B640" s="17" t="s">
        <v>55</v>
      </c>
      <c r="C640" s="22">
        <v>-45742.05</v>
      </c>
      <c r="D640" s="17" t="s">
        <v>34</v>
      </c>
      <c r="E640" s="17" t="s">
        <v>83</v>
      </c>
      <c r="F640" s="17">
        <v>6840</v>
      </c>
    </row>
    <row r="641" spans="1:6" x14ac:dyDescent="0.25">
      <c r="A641" s="16">
        <v>45412</v>
      </c>
      <c r="B641" s="17" t="s">
        <v>55</v>
      </c>
      <c r="C641" s="22">
        <v>-46947.16</v>
      </c>
      <c r="D641" s="17" t="s">
        <v>34</v>
      </c>
      <c r="E641" s="17" t="s">
        <v>56</v>
      </c>
      <c r="F641" s="17">
        <v>6840</v>
      </c>
    </row>
    <row r="642" spans="1:6" x14ac:dyDescent="0.25">
      <c r="A642" s="16">
        <v>45443</v>
      </c>
      <c r="B642" s="17" t="s">
        <v>55</v>
      </c>
      <c r="C642" s="22">
        <v>-7416.51</v>
      </c>
      <c r="D642" s="17" t="s">
        <v>34</v>
      </c>
      <c r="E642" s="17" t="s">
        <v>56</v>
      </c>
      <c r="F642" s="17">
        <v>6840</v>
      </c>
    </row>
    <row r="643" spans="1:6" x14ac:dyDescent="0.25">
      <c r="A643" s="16">
        <v>45473</v>
      </c>
      <c r="B643" s="17" t="s">
        <v>55</v>
      </c>
      <c r="C643" s="22">
        <v>-26897.35</v>
      </c>
      <c r="D643" s="17" t="s">
        <v>34</v>
      </c>
      <c r="E643" s="17" t="s">
        <v>83</v>
      </c>
      <c r="F643" s="17">
        <v>6840</v>
      </c>
    </row>
    <row r="644" spans="1:6" x14ac:dyDescent="0.25">
      <c r="A644" s="16">
        <v>45504</v>
      </c>
      <c r="B644" s="17" t="s">
        <v>55</v>
      </c>
      <c r="C644" s="22">
        <v>-11934.21</v>
      </c>
      <c r="D644" s="17" t="s">
        <v>34</v>
      </c>
      <c r="E644" s="17" t="s">
        <v>56</v>
      </c>
      <c r="F644" s="17">
        <v>6840</v>
      </c>
    </row>
    <row r="645" spans="1:6" x14ac:dyDescent="0.25">
      <c r="A645" s="16">
        <v>45535</v>
      </c>
      <c r="B645" s="17" t="s">
        <v>55</v>
      </c>
      <c r="C645" s="22">
        <v>-40630.76</v>
      </c>
      <c r="D645" s="17" t="s">
        <v>34</v>
      </c>
      <c r="E645" s="17" t="s">
        <v>56</v>
      </c>
      <c r="F645" s="17">
        <v>6840</v>
      </c>
    </row>
    <row r="646" spans="1:6" x14ac:dyDescent="0.25">
      <c r="A646" s="16">
        <v>45565</v>
      </c>
      <c r="B646" s="17" t="s">
        <v>55</v>
      </c>
      <c r="C646" s="22">
        <v>-15233.01</v>
      </c>
      <c r="D646" s="17" t="s">
        <v>34</v>
      </c>
      <c r="E646" s="17" t="s">
        <v>83</v>
      </c>
      <c r="F646" s="17">
        <v>6840</v>
      </c>
    </row>
    <row r="647" spans="1:6" x14ac:dyDescent="0.25">
      <c r="A647" s="16">
        <v>45596</v>
      </c>
      <c r="B647" s="17" t="s">
        <v>55</v>
      </c>
      <c r="C647" s="22">
        <v>-41887.1</v>
      </c>
      <c r="D647" s="17" t="s">
        <v>34</v>
      </c>
      <c r="E647" s="17" t="s">
        <v>83</v>
      </c>
      <c r="F647" s="17">
        <v>6840</v>
      </c>
    </row>
    <row r="648" spans="1:6" x14ac:dyDescent="0.25">
      <c r="A648" s="16">
        <v>45626</v>
      </c>
      <c r="B648" s="17" t="s">
        <v>55</v>
      </c>
      <c r="C648" s="22">
        <v>-22734.45</v>
      </c>
      <c r="D648" s="17" t="s">
        <v>34</v>
      </c>
      <c r="E648" s="17" t="s">
        <v>56</v>
      </c>
      <c r="F648" s="17">
        <v>6840</v>
      </c>
    </row>
    <row r="649" spans="1:6" x14ac:dyDescent="0.25">
      <c r="A649" s="16">
        <v>45657</v>
      </c>
      <c r="B649" s="17" t="s">
        <v>55</v>
      </c>
      <c r="C649" s="22">
        <v>-17111.93</v>
      </c>
      <c r="D649" s="17" t="s">
        <v>34</v>
      </c>
      <c r="E649" s="17" t="s">
        <v>56</v>
      </c>
      <c r="F649" s="17">
        <v>6840</v>
      </c>
    </row>
    <row r="650" spans="1:6" x14ac:dyDescent="0.25">
      <c r="A650" s="16">
        <v>44957</v>
      </c>
      <c r="B650" s="17" t="s">
        <v>55</v>
      </c>
      <c r="C650" s="22">
        <v>-5724</v>
      </c>
      <c r="D650" s="17" t="s">
        <v>37</v>
      </c>
      <c r="E650" s="17" t="s">
        <v>56</v>
      </c>
      <c r="F650" s="17">
        <v>6840</v>
      </c>
    </row>
    <row r="651" spans="1:6" x14ac:dyDescent="0.25">
      <c r="A651" s="16">
        <v>44985</v>
      </c>
      <c r="B651" s="17" t="s">
        <v>55</v>
      </c>
      <c r="C651" s="22">
        <v>-48067.11</v>
      </c>
      <c r="D651" s="17" t="s">
        <v>37</v>
      </c>
      <c r="E651" s="17" t="s">
        <v>56</v>
      </c>
      <c r="F651" s="17">
        <v>6840</v>
      </c>
    </row>
    <row r="652" spans="1:6" x14ac:dyDescent="0.25">
      <c r="A652" s="16">
        <v>45016</v>
      </c>
      <c r="B652" s="17" t="s">
        <v>55</v>
      </c>
      <c r="C652" s="22">
        <v>-36636.160000000003</v>
      </c>
      <c r="D652" s="17" t="s">
        <v>37</v>
      </c>
      <c r="E652" s="17" t="s">
        <v>83</v>
      </c>
      <c r="F652" s="17">
        <v>6840</v>
      </c>
    </row>
    <row r="653" spans="1:6" x14ac:dyDescent="0.25">
      <c r="A653" s="16">
        <v>45046</v>
      </c>
      <c r="B653" s="17" t="s">
        <v>55</v>
      </c>
      <c r="C653" s="22">
        <v>-28426.04</v>
      </c>
      <c r="D653" s="17" t="s">
        <v>37</v>
      </c>
      <c r="E653" s="17" t="s">
        <v>56</v>
      </c>
      <c r="F653" s="17">
        <v>6840</v>
      </c>
    </row>
    <row r="654" spans="1:6" x14ac:dyDescent="0.25">
      <c r="A654" s="16">
        <v>45077</v>
      </c>
      <c r="B654" s="17" t="s">
        <v>55</v>
      </c>
      <c r="C654" s="22">
        <v>-21714.33</v>
      </c>
      <c r="D654" s="17" t="s">
        <v>37</v>
      </c>
      <c r="E654" s="17" t="s">
        <v>83</v>
      </c>
      <c r="F654" s="17">
        <v>6840</v>
      </c>
    </row>
    <row r="655" spans="1:6" x14ac:dyDescent="0.25">
      <c r="A655" s="16">
        <v>45107</v>
      </c>
      <c r="B655" s="17" t="s">
        <v>55</v>
      </c>
      <c r="C655" s="22">
        <v>-20802.04</v>
      </c>
      <c r="D655" s="17" t="s">
        <v>37</v>
      </c>
      <c r="E655" s="17" t="s">
        <v>57</v>
      </c>
      <c r="F655" s="17">
        <v>6840</v>
      </c>
    </row>
    <row r="656" spans="1:6" x14ac:dyDescent="0.25">
      <c r="A656" s="16">
        <v>45138</v>
      </c>
      <c r="B656" s="17" t="s">
        <v>55</v>
      </c>
      <c r="C656" s="22">
        <v>-49666.1</v>
      </c>
      <c r="D656" s="17" t="s">
        <v>37</v>
      </c>
      <c r="E656" s="17" t="s">
        <v>56</v>
      </c>
      <c r="F656" s="17">
        <v>6840</v>
      </c>
    </row>
    <row r="657" spans="1:6" x14ac:dyDescent="0.25">
      <c r="A657" s="16">
        <v>45169</v>
      </c>
      <c r="B657" s="17" t="s">
        <v>55</v>
      </c>
      <c r="C657" s="22">
        <v>-33317.769999999997</v>
      </c>
      <c r="D657" s="17" t="s">
        <v>37</v>
      </c>
      <c r="E657" s="17" t="s">
        <v>56</v>
      </c>
      <c r="F657" s="17">
        <v>6840</v>
      </c>
    </row>
    <row r="658" spans="1:6" x14ac:dyDescent="0.25">
      <c r="A658" s="16">
        <v>45199</v>
      </c>
      <c r="B658" s="17" t="s">
        <v>55</v>
      </c>
      <c r="C658" s="22">
        <v>-5834.45</v>
      </c>
      <c r="D658" s="17" t="s">
        <v>37</v>
      </c>
      <c r="E658" s="17" t="s">
        <v>56</v>
      </c>
      <c r="F658" s="17">
        <v>6840</v>
      </c>
    </row>
    <row r="659" spans="1:6" x14ac:dyDescent="0.25">
      <c r="A659" s="16">
        <v>45230</v>
      </c>
      <c r="B659" s="17" t="s">
        <v>55</v>
      </c>
      <c r="C659" s="22">
        <v>-13186.7</v>
      </c>
      <c r="D659" s="17" t="s">
        <v>37</v>
      </c>
      <c r="E659" s="17" t="s">
        <v>57</v>
      </c>
      <c r="F659" s="17">
        <v>6840</v>
      </c>
    </row>
    <row r="660" spans="1:6" x14ac:dyDescent="0.25">
      <c r="A660" s="16">
        <v>45260</v>
      </c>
      <c r="B660" s="17" t="s">
        <v>55</v>
      </c>
      <c r="C660" s="22">
        <v>-9227.18</v>
      </c>
      <c r="D660" s="17" t="s">
        <v>37</v>
      </c>
      <c r="E660" s="17" t="s">
        <v>83</v>
      </c>
      <c r="F660" s="17">
        <v>6840</v>
      </c>
    </row>
    <row r="661" spans="1:6" x14ac:dyDescent="0.25">
      <c r="A661" s="16">
        <v>45291</v>
      </c>
      <c r="B661" s="17" t="s">
        <v>55</v>
      </c>
      <c r="C661" s="22">
        <v>-9943.6299999999992</v>
      </c>
      <c r="D661" s="17" t="s">
        <v>37</v>
      </c>
      <c r="E661" s="17" t="s">
        <v>83</v>
      </c>
      <c r="F661" s="17">
        <v>6840</v>
      </c>
    </row>
    <row r="662" spans="1:6" x14ac:dyDescent="0.25">
      <c r="A662" s="16">
        <v>45322</v>
      </c>
      <c r="B662" s="17" t="s">
        <v>55</v>
      </c>
      <c r="C662" s="22">
        <v>-41822.01</v>
      </c>
      <c r="D662" s="17" t="s">
        <v>37</v>
      </c>
      <c r="E662" s="17" t="s">
        <v>57</v>
      </c>
      <c r="F662" s="17">
        <v>6840</v>
      </c>
    </row>
    <row r="663" spans="1:6" x14ac:dyDescent="0.25">
      <c r="A663" s="16">
        <v>45351</v>
      </c>
      <c r="B663" s="17" t="s">
        <v>55</v>
      </c>
      <c r="C663" s="22">
        <v>-21649.17</v>
      </c>
      <c r="D663" s="17" t="s">
        <v>37</v>
      </c>
      <c r="E663" s="17" t="s">
        <v>57</v>
      </c>
      <c r="F663" s="17">
        <v>6840</v>
      </c>
    </row>
    <row r="664" spans="1:6" x14ac:dyDescent="0.25">
      <c r="A664" s="16">
        <v>45382</v>
      </c>
      <c r="B664" s="17" t="s">
        <v>55</v>
      </c>
      <c r="C664" s="22">
        <v>-19201.21</v>
      </c>
      <c r="D664" s="17" t="s">
        <v>37</v>
      </c>
      <c r="E664" s="17" t="s">
        <v>56</v>
      </c>
      <c r="F664" s="17">
        <v>6840</v>
      </c>
    </row>
    <row r="665" spans="1:6" x14ac:dyDescent="0.25">
      <c r="A665" s="16">
        <v>45412</v>
      </c>
      <c r="B665" s="17" t="s">
        <v>55</v>
      </c>
      <c r="C665" s="22">
        <v>-43708.01</v>
      </c>
      <c r="D665" s="17" t="s">
        <v>37</v>
      </c>
      <c r="E665" s="17" t="s">
        <v>57</v>
      </c>
      <c r="F665" s="17">
        <v>6840</v>
      </c>
    </row>
    <row r="666" spans="1:6" x14ac:dyDescent="0.25">
      <c r="A666" s="16">
        <v>45443</v>
      </c>
      <c r="B666" s="17" t="s">
        <v>55</v>
      </c>
      <c r="C666" s="22">
        <v>-46196.54</v>
      </c>
      <c r="D666" s="17" t="s">
        <v>37</v>
      </c>
      <c r="E666" s="17" t="s">
        <v>57</v>
      </c>
      <c r="F666" s="17">
        <v>6840</v>
      </c>
    </row>
    <row r="667" spans="1:6" x14ac:dyDescent="0.25">
      <c r="A667" s="16">
        <v>45473</v>
      </c>
      <c r="B667" s="17" t="s">
        <v>55</v>
      </c>
      <c r="C667" s="22">
        <v>-12429.45</v>
      </c>
      <c r="D667" s="17" t="s">
        <v>37</v>
      </c>
      <c r="E667" s="17" t="s">
        <v>57</v>
      </c>
      <c r="F667" s="17">
        <v>6840</v>
      </c>
    </row>
    <row r="668" spans="1:6" x14ac:dyDescent="0.25">
      <c r="A668" s="16">
        <v>45504</v>
      </c>
      <c r="B668" s="17" t="s">
        <v>55</v>
      </c>
      <c r="C668" s="22">
        <v>-16779.47</v>
      </c>
      <c r="D668" s="17" t="s">
        <v>37</v>
      </c>
      <c r="E668" s="17" t="s">
        <v>57</v>
      </c>
      <c r="F668" s="17">
        <v>6840</v>
      </c>
    </row>
    <row r="669" spans="1:6" x14ac:dyDescent="0.25">
      <c r="A669" s="16">
        <v>45535</v>
      </c>
      <c r="B669" s="17" t="s">
        <v>55</v>
      </c>
      <c r="C669" s="22">
        <v>-7323.05</v>
      </c>
      <c r="D669" s="17" t="s">
        <v>37</v>
      </c>
      <c r="E669" s="17" t="s">
        <v>83</v>
      </c>
      <c r="F669" s="17">
        <v>6840</v>
      </c>
    </row>
    <row r="670" spans="1:6" x14ac:dyDescent="0.25">
      <c r="A670" s="16">
        <v>45565</v>
      </c>
      <c r="B670" s="17" t="s">
        <v>55</v>
      </c>
      <c r="C670" s="22">
        <v>-26427.74</v>
      </c>
      <c r="D670" s="17" t="s">
        <v>37</v>
      </c>
      <c r="E670" s="17" t="s">
        <v>83</v>
      </c>
      <c r="F670" s="17">
        <v>6840</v>
      </c>
    </row>
    <row r="671" spans="1:6" x14ac:dyDescent="0.25">
      <c r="A671" s="16">
        <v>45596</v>
      </c>
      <c r="B671" s="17" t="s">
        <v>55</v>
      </c>
      <c r="C671" s="22">
        <v>-46152.1</v>
      </c>
      <c r="D671" s="17" t="s">
        <v>37</v>
      </c>
      <c r="E671" s="17" t="s">
        <v>83</v>
      </c>
      <c r="F671" s="17">
        <v>6840</v>
      </c>
    </row>
    <row r="672" spans="1:6" x14ac:dyDescent="0.25">
      <c r="A672" s="16">
        <v>45626</v>
      </c>
      <c r="B672" s="17" t="s">
        <v>55</v>
      </c>
      <c r="C672" s="22">
        <v>-36430.1</v>
      </c>
      <c r="D672" s="17" t="s">
        <v>37</v>
      </c>
      <c r="E672" s="17" t="s">
        <v>83</v>
      </c>
      <c r="F672" s="17">
        <v>6840</v>
      </c>
    </row>
    <row r="673" spans="1:6" x14ac:dyDescent="0.25">
      <c r="A673" s="16">
        <v>45657</v>
      </c>
      <c r="B673" s="17" t="s">
        <v>55</v>
      </c>
      <c r="C673" s="22">
        <v>-32096.92</v>
      </c>
      <c r="D673" s="17" t="s">
        <v>37</v>
      </c>
      <c r="E673" s="17" t="s">
        <v>56</v>
      </c>
      <c r="F673" s="17">
        <v>6840</v>
      </c>
    </row>
    <row r="674" spans="1:6" x14ac:dyDescent="0.25">
      <c r="A674" s="16">
        <v>44957</v>
      </c>
      <c r="B674" s="17" t="s">
        <v>19</v>
      </c>
      <c r="C674" s="22">
        <v>354380.5</v>
      </c>
      <c r="D674" s="17" t="s">
        <v>34</v>
      </c>
      <c r="E674" s="17" t="s">
        <v>38</v>
      </c>
      <c r="F674" s="17">
        <v>8808</v>
      </c>
    </row>
    <row r="675" spans="1:6" x14ac:dyDescent="0.25">
      <c r="A675" s="16">
        <v>44985</v>
      </c>
      <c r="B675" s="17" t="s">
        <v>19</v>
      </c>
      <c r="C675" s="22">
        <v>355236</v>
      </c>
      <c r="D675" s="17" t="s">
        <v>34</v>
      </c>
      <c r="E675" s="17" t="s">
        <v>39</v>
      </c>
      <c r="F675" s="17">
        <v>8808</v>
      </c>
    </row>
    <row r="676" spans="1:6" x14ac:dyDescent="0.25">
      <c r="A676" s="16">
        <v>45016</v>
      </c>
      <c r="B676" s="17" t="s">
        <v>19</v>
      </c>
      <c r="C676" s="22">
        <v>262905.09999999998</v>
      </c>
      <c r="D676" s="17" t="s">
        <v>34</v>
      </c>
      <c r="E676" s="17" t="s">
        <v>39</v>
      </c>
      <c r="F676" s="17">
        <v>8808</v>
      </c>
    </row>
    <row r="677" spans="1:6" x14ac:dyDescent="0.25">
      <c r="A677" s="16">
        <v>45046</v>
      </c>
      <c r="B677" s="17" t="s">
        <v>19</v>
      </c>
      <c r="C677" s="22">
        <v>296532.5</v>
      </c>
      <c r="D677" s="17" t="s">
        <v>34</v>
      </c>
      <c r="E677" s="17" t="s">
        <v>80</v>
      </c>
      <c r="F677" s="17">
        <v>8808</v>
      </c>
    </row>
    <row r="678" spans="1:6" x14ac:dyDescent="0.25">
      <c r="A678" s="16">
        <v>45077</v>
      </c>
      <c r="B678" s="17" t="s">
        <v>19</v>
      </c>
      <c r="C678" s="22">
        <v>142373.20000000001</v>
      </c>
      <c r="D678" s="17" t="s">
        <v>34</v>
      </c>
      <c r="E678" s="17" t="s">
        <v>80</v>
      </c>
      <c r="F678" s="17">
        <v>8808</v>
      </c>
    </row>
    <row r="679" spans="1:6" x14ac:dyDescent="0.25">
      <c r="A679" s="16">
        <v>45107</v>
      </c>
      <c r="B679" s="17" t="s">
        <v>19</v>
      </c>
      <c r="C679" s="22">
        <v>233737.7</v>
      </c>
      <c r="D679" s="17" t="s">
        <v>34</v>
      </c>
      <c r="E679" s="17" t="s">
        <v>39</v>
      </c>
      <c r="F679" s="17">
        <v>8808</v>
      </c>
    </row>
    <row r="680" spans="1:6" x14ac:dyDescent="0.25">
      <c r="A680" s="16">
        <v>45138</v>
      </c>
      <c r="B680" s="17" t="s">
        <v>19</v>
      </c>
      <c r="C680" s="22">
        <v>435424.7</v>
      </c>
      <c r="D680" s="17" t="s">
        <v>34</v>
      </c>
      <c r="E680" s="17" t="s">
        <v>80</v>
      </c>
      <c r="F680" s="17">
        <v>8808</v>
      </c>
    </row>
    <row r="681" spans="1:6" x14ac:dyDescent="0.25">
      <c r="A681" s="16">
        <v>45169</v>
      </c>
      <c r="B681" s="17" t="s">
        <v>19</v>
      </c>
      <c r="C681" s="22">
        <v>159715.5</v>
      </c>
      <c r="D681" s="17" t="s">
        <v>34</v>
      </c>
      <c r="E681" s="17" t="s">
        <v>38</v>
      </c>
      <c r="F681" s="17">
        <v>8808</v>
      </c>
    </row>
    <row r="682" spans="1:6" x14ac:dyDescent="0.25">
      <c r="A682" s="16">
        <v>45199</v>
      </c>
      <c r="B682" s="17" t="s">
        <v>19</v>
      </c>
      <c r="C682" s="22">
        <v>227042.40000000002</v>
      </c>
      <c r="D682" s="17" t="s">
        <v>34</v>
      </c>
      <c r="E682" s="17" t="s">
        <v>39</v>
      </c>
      <c r="F682" s="17">
        <v>8808</v>
      </c>
    </row>
    <row r="683" spans="1:6" x14ac:dyDescent="0.25">
      <c r="A683" s="16">
        <v>45230</v>
      </c>
      <c r="B683" s="17" t="s">
        <v>19</v>
      </c>
      <c r="C683" s="22">
        <v>247626.6</v>
      </c>
      <c r="D683" s="17" t="s">
        <v>34</v>
      </c>
      <c r="E683" s="17" t="s">
        <v>80</v>
      </c>
      <c r="F683" s="17">
        <v>8808</v>
      </c>
    </row>
    <row r="684" spans="1:6" x14ac:dyDescent="0.25">
      <c r="A684" s="16">
        <v>45260</v>
      </c>
      <c r="B684" s="17" t="s">
        <v>19</v>
      </c>
      <c r="C684" s="22">
        <v>435813.2</v>
      </c>
      <c r="D684" s="17" t="s">
        <v>34</v>
      </c>
      <c r="E684" s="17" t="s">
        <v>38</v>
      </c>
      <c r="F684" s="17">
        <v>8808</v>
      </c>
    </row>
    <row r="685" spans="1:6" x14ac:dyDescent="0.25">
      <c r="A685" s="16">
        <v>45291</v>
      </c>
      <c r="B685" s="17" t="s">
        <v>19</v>
      </c>
      <c r="C685" s="22">
        <v>141281</v>
      </c>
      <c r="D685" s="17" t="s">
        <v>34</v>
      </c>
      <c r="E685" s="17" t="s">
        <v>80</v>
      </c>
      <c r="F685" s="17">
        <v>8808</v>
      </c>
    </row>
    <row r="686" spans="1:6" x14ac:dyDescent="0.25">
      <c r="A686" s="16">
        <v>45322</v>
      </c>
      <c r="B686" s="17" t="s">
        <v>19</v>
      </c>
      <c r="C686" s="22">
        <v>213343.30000000002</v>
      </c>
      <c r="D686" s="17" t="s">
        <v>34</v>
      </c>
      <c r="E686" s="17" t="s">
        <v>80</v>
      </c>
      <c r="F686" s="17">
        <v>8808</v>
      </c>
    </row>
    <row r="687" spans="1:6" x14ac:dyDescent="0.25">
      <c r="A687" s="16">
        <v>45351</v>
      </c>
      <c r="B687" s="17" t="s">
        <v>19</v>
      </c>
      <c r="C687" s="22">
        <v>417244.4</v>
      </c>
      <c r="D687" s="17" t="s">
        <v>34</v>
      </c>
      <c r="E687" s="17" t="s">
        <v>39</v>
      </c>
      <c r="F687" s="17">
        <v>8808</v>
      </c>
    </row>
    <row r="688" spans="1:6" x14ac:dyDescent="0.25">
      <c r="A688" s="16">
        <v>45382</v>
      </c>
      <c r="B688" s="17" t="s">
        <v>19</v>
      </c>
      <c r="C688" s="22">
        <v>205045</v>
      </c>
      <c r="D688" s="17" t="s">
        <v>34</v>
      </c>
      <c r="E688" s="17" t="s">
        <v>39</v>
      </c>
      <c r="F688" s="17">
        <v>8808</v>
      </c>
    </row>
    <row r="689" spans="1:6" x14ac:dyDescent="0.25">
      <c r="A689" s="16">
        <v>45412</v>
      </c>
      <c r="B689" s="17" t="s">
        <v>19</v>
      </c>
      <c r="C689" s="22">
        <v>215132.59999999998</v>
      </c>
      <c r="D689" s="17" t="s">
        <v>34</v>
      </c>
      <c r="E689" s="17" t="s">
        <v>39</v>
      </c>
      <c r="F689" s="17">
        <v>8808</v>
      </c>
    </row>
    <row r="690" spans="1:6" x14ac:dyDescent="0.25">
      <c r="A690" s="16">
        <v>45443</v>
      </c>
      <c r="B690" s="17" t="s">
        <v>19</v>
      </c>
      <c r="C690" s="22">
        <v>238860.40000000002</v>
      </c>
      <c r="D690" s="17" t="s">
        <v>34</v>
      </c>
      <c r="E690" s="17" t="s">
        <v>39</v>
      </c>
      <c r="F690" s="17">
        <v>8808</v>
      </c>
    </row>
    <row r="691" spans="1:6" x14ac:dyDescent="0.25">
      <c r="A691" s="16">
        <v>45473</v>
      </c>
      <c r="B691" s="17" t="s">
        <v>19</v>
      </c>
      <c r="C691" s="22">
        <v>63117.5</v>
      </c>
      <c r="D691" s="17" t="s">
        <v>34</v>
      </c>
      <c r="E691" s="17" t="s">
        <v>38</v>
      </c>
      <c r="F691" s="17">
        <v>8808</v>
      </c>
    </row>
    <row r="692" spans="1:6" x14ac:dyDescent="0.25">
      <c r="A692" s="16">
        <v>45504</v>
      </c>
      <c r="B692" s="17" t="s">
        <v>19</v>
      </c>
      <c r="C692" s="22">
        <v>38100.700000000004</v>
      </c>
      <c r="D692" s="17" t="s">
        <v>34</v>
      </c>
      <c r="E692" s="17" t="s">
        <v>38</v>
      </c>
      <c r="F692" s="17">
        <v>8808</v>
      </c>
    </row>
    <row r="693" spans="1:6" x14ac:dyDescent="0.25">
      <c r="A693" s="16">
        <v>45535</v>
      </c>
      <c r="B693" s="17" t="s">
        <v>19</v>
      </c>
      <c r="C693" s="22">
        <v>94251.4</v>
      </c>
      <c r="D693" s="17" t="s">
        <v>34</v>
      </c>
      <c r="E693" s="17" t="s">
        <v>39</v>
      </c>
      <c r="F693" s="17">
        <v>8808</v>
      </c>
    </row>
    <row r="694" spans="1:6" x14ac:dyDescent="0.25">
      <c r="A694" s="16">
        <v>45565</v>
      </c>
      <c r="B694" s="17" t="s">
        <v>19</v>
      </c>
      <c r="C694" s="22">
        <v>116307.4</v>
      </c>
      <c r="D694" s="17" t="s">
        <v>34</v>
      </c>
      <c r="E694" s="17" t="s">
        <v>38</v>
      </c>
      <c r="F694" s="17">
        <v>8808</v>
      </c>
    </row>
    <row r="695" spans="1:6" x14ac:dyDescent="0.25">
      <c r="A695" s="16">
        <v>45596</v>
      </c>
      <c r="B695" s="17" t="s">
        <v>19</v>
      </c>
      <c r="C695" s="22">
        <v>318975.80000000005</v>
      </c>
      <c r="D695" s="17" t="s">
        <v>34</v>
      </c>
      <c r="E695" s="17" t="s">
        <v>39</v>
      </c>
      <c r="F695" s="17">
        <v>8808</v>
      </c>
    </row>
    <row r="696" spans="1:6" x14ac:dyDescent="0.25">
      <c r="A696" s="16">
        <v>45626</v>
      </c>
      <c r="B696" s="17" t="s">
        <v>19</v>
      </c>
      <c r="C696" s="22">
        <v>339416.5</v>
      </c>
      <c r="D696" s="17" t="s">
        <v>34</v>
      </c>
      <c r="E696" s="17" t="s">
        <v>39</v>
      </c>
      <c r="F696" s="17">
        <v>8808</v>
      </c>
    </row>
    <row r="697" spans="1:6" x14ac:dyDescent="0.25">
      <c r="A697" s="16">
        <v>45657</v>
      </c>
      <c r="B697" s="17" t="s">
        <v>19</v>
      </c>
      <c r="C697" s="22">
        <v>496024</v>
      </c>
      <c r="D697" s="17" t="s">
        <v>34</v>
      </c>
      <c r="E697" s="17" t="s">
        <v>38</v>
      </c>
      <c r="F697" s="17">
        <v>8808</v>
      </c>
    </row>
    <row r="698" spans="1:6" x14ac:dyDescent="0.25">
      <c r="A698" s="16">
        <v>44957</v>
      </c>
      <c r="B698" s="17" t="s">
        <v>19</v>
      </c>
      <c r="C698" s="22">
        <v>300588.90000000002</v>
      </c>
      <c r="D698" s="17" t="s">
        <v>37</v>
      </c>
      <c r="E698" s="17" t="s">
        <v>39</v>
      </c>
      <c r="F698" s="17">
        <v>8808</v>
      </c>
    </row>
    <row r="699" spans="1:6" x14ac:dyDescent="0.25">
      <c r="A699" s="16">
        <v>44985</v>
      </c>
      <c r="B699" s="17" t="s">
        <v>19</v>
      </c>
      <c r="C699" s="22">
        <v>375848.1</v>
      </c>
      <c r="D699" s="17" t="s">
        <v>37</v>
      </c>
      <c r="E699" s="17" t="s">
        <v>80</v>
      </c>
      <c r="F699" s="17">
        <v>8808</v>
      </c>
    </row>
    <row r="700" spans="1:6" x14ac:dyDescent="0.25">
      <c r="A700" s="16">
        <v>45016</v>
      </c>
      <c r="B700" s="17" t="s">
        <v>19</v>
      </c>
      <c r="C700" s="22">
        <v>446630.5</v>
      </c>
      <c r="D700" s="17" t="s">
        <v>37</v>
      </c>
      <c r="E700" s="17" t="s">
        <v>39</v>
      </c>
      <c r="F700" s="17">
        <v>8808</v>
      </c>
    </row>
    <row r="701" spans="1:6" x14ac:dyDescent="0.25">
      <c r="A701" s="16">
        <v>45046</v>
      </c>
      <c r="B701" s="17" t="s">
        <v>19</v>
      </c>
      <c r="C701" s="22">
        <v>484264.80000000005</v>
      </c>
      <c r="D701" s="17" t="s">
        <v>37</v>
      </c>
      <c r="E701" s="17" t="s">
        <v>80</v>
      </c>
      <c r="F701" s="17">
        <v>8808</v>
      </c>
    </row>
    <row r="702" spans="1:6" x14ac:dyDescent="0.25">
      <c r="A702" s="16">
        <v>45077</v>
      </c>
      <c r="B702" s="17" t="s">
        <v>19</v>
      </c>
      <c r="C702" s="22">
        <v>168186</v>
      </c>
      <c r="D702" s="17" t="s">
        <v>37</v>
      </c>
      <c r="E702" s="17" t="s">
        <v>39</v>
      </c>
      <c r="F702" s="17">
        <v>8808</v>
      </c>
    </row>
    <row r="703" spans="1:6" x14ac:dyDescent="0.25">
      <c r="A703" s="16">
        <v>45107</v>
      </c>
      <c r="B703" s="17" t="s">
        <v>19</v>
      </c>
      <c r="C703" s="22">
        <v>276635.2</v>
      </c>
      <c r="D703" s="17" t="s">
        <v>37</v>
      </c>
      <c r="E703" s="17" t="s">
        <v>80</v>
      </c>
      <c r="F703" s="17">
        <v>8808</v>
      </c>
    </row>
    <row r="704" spans="1:6" x14ac:dyDescent="0.25">
      <c r="A704" s="16">
        <v>45138</v>
      </c>
      <c r="B704" s="17" t="s">
        <v>19</v>
      </c>
      <c r="C704" s="22">
        <v>160455.70000000001</v>
      </c>
      <c r="D704" s="17" t="s">
        <v>37</v>
      </c>
      <c r="E704" s="17" t="s">
        <v>80</v>
      </c>
      <c r="F704" s="17">
        <v>8808</v>
      </c>
    </row>
    <row r="705" spans="1:6" x14ac:dyDescent="0.25">
      <c r="A705" s="16">
        <v>45169</v>
      </c>
      <c r="B705" s="17" t="s">
        <v>19</v>
      </c>
      <c r="C705" s="22">
        <v>383596.5</v>
      </c>
      <c r="D705" s="17" t="s">
        <v>37</v>
      </c>
      <c r="E705" s="17" t="s">
        <v>80</v>
      </c>
      <c r="F705" s="17">
        <v>8808</v>
      </c>
    </row>
    <row r="706" spans="1:6" x14ac:dyDescent="0.25">
      <c r="A706" s="16">
        <v>45199</v>
      </c>
      <c r="B706" s="17" t="s">
        <v>19</v>
      </c>
      <c r="C706" s="22">
        <v>179315.3</v>
      </c>
      <c r="D706" s="17" t="s">
        <v>37</v>
      </c>
      <c r="E706" s="17" t="s">
        <v>38</v>
      </c>
      <c r="F706" s="17">
        <v>8808</v>
      </c>
    </row>
    <row r="707" spans="1:6" x14ac:dyDescent="0.25">
      <c r="A707" s="16">
        <v>45230</v>
      </c>
      <c r="B707" s="17" t="s">
        <v>19</v>
      </c>
      <c r="C707" s="22">
        <v>155419</v>
      </c>
      <c r="D707" s="17" t="s">
        <v>37</v>
      </c>
      <c r="E707" s="17" t="s">
        <v>39</v>
      </c>
      <c r="F707" s="17">
        <v>8808</v>
      </c>
    </row>
    <row r="708" spans="1:6" x14ac:dyDescent="0.25">
      <c r="A708" s="16">
        <v>45260</v>
      </c>
      <c r="B708" s="17" t="s">
        <v>19</v>
      </c>
      <c r="C708" s="22">
        <v>88087.099999999991</v>
      </c>
      <c r="D708" s="17" t="s">
        <v>37</v>
      </c>
      <c r="E708" s="17" t="s">
        <v>80</v>
      </c>
      <c r="F708" s="17">
        <v>8808</v>
      </c>
    </row>
    <row r="709" spans="1:6" x14ac:dyDescent="0.25">
      <c r="A709" s="16">
        <v>45291</v>
      </c>
      <c r="B709" s="17" t="s">
        <v>19</v>
      </c>
      <c r="C709" s="22">
        <v>303892.7</v>
      </c>
      <c r="D709" s="17" t="s">
        <v>37</v>
      </c>
      <c r="E709" s="17" t="s">
        <v>80</v>
      </c>
      <c r="F709" s="17">
        <v>8808</v>
      </c>
    </row>
    <row r="710" spans="1:6" x14ac:dyDescent="0.25">
      <c r="A710" s="16">
        <v>45322</v>
      </c>
      <c r="B710" s="17" t="s">
        <v>19</v>
      </c>
      <c r="C710" s="22">
        <v>430133.1</v>
      </c>
      <c r="D710" s="17" t="s">
        <v>37</v>
      </c>
      <c r="E710" s="17" t="s">
        <v>38</v>
      </c>
      <c r="F710" s="17">
        <v>8808</v>
      </c>
    </row>
    <row r="711" spans="1:6" x14ac:dyDescent="0.25">
      <c r="A711" s="16">
        <v>45351</v>
      </c>
      <c r="B711" s="17" t="s">
        <v>19</v>
      </c>
      <c r="C711" s="22">
        <v>265492.8</v>
      </c>
      <c r="D711" s="17" t="s">
        <v>37</v>
      </c>
      <c r="E711" s="17" t="s">
        <v>38</v>
      </c>
      <c r="F711" s="17">
        <v>8808</v>
      </c>
    </row>
    <row r="712" spans="1:6" x14ac:dyDescent="0.25">
      <c r="A712" s="16">
        <v>45382</v>
      </c>
      <c r="B712" s="17" t="s">
        <v>19</v>
      </c>
      <c r="C712" s="22">
        <v>10541.099999999999</v>
      </c>
      <c r="D712" s="17" t="s">
        <v>37</v>
      </c>
      <c r="E712" s="17" t="s">
        <v>80</v>
      </c>
      <c r="F712" s="17">
        <v>8808</v>
      </c>
    </row>
    <row r="713" spans="1:6" x14ac:dyDescent="0.25">
      <c r="A713" s="16">
        <v>45412</v>
      </c>
      <c r="B713" s="17" t="s">
        <v>19</v>
      </c>
      <c r="C713" s="22">
        <v>278927.5</v>
      </c>
      <c r="D713" s="17" t="s">
        <v>37</v>
      </c>
      <c r="E713" s="17" t="s">
        <v>39</v>
      </c>
      <c r="F713" s="17">
        <v>8808</v>
      </c>
    </row>
    <row r="714" spans="1:6" x14ac:dyDescent="0.25">
      <c r="A714" s="16">
        <v>45443</v>
      </c>
      <c r="B714" s="17" t="s">
        <v>19</v>
      </c>
      <c r="C714" s="22">
        <v>181682.7</v>
      </c>
      <c r="D714" s="17" t="s">
        <v>37</v>
      </c>
      <c r="E714" s="17" t="s">
        <v>39</v>
      </c>
      <c r="F714" s="17">
        <v>8808</v>
      </c>
    </row>
    <row r="715" spans="1:6" x14ac:dyDescent="0.25">
      <c r="A715" s="16">
        <v>45473</v>
      </c>
      <c r="B715" s="17" t="s">
        <v>19</v>
      </c>
      <c r="C715" s="22">
        <v>292637.90000000002</v>
      </c>
      <c r="D715" s="17" t="s">
        <v>37</v>
      </c>
      <c r="E715" s="17" t="s">
        <v>80</v>
      </c>
      <c r="F715" s="17">
        <v>8808</v>
      </c>
    </row>
    <row r="716" spans="1:6" x14ac:dyDescent="0.25">
      <c r="A716" s="16">
        <v>45504</v>
      </c>
      <c r="B716" s="17" t="s">
        <v>19</v>
      </c>
      <c r="C716" s="22">
        <v>72878.399999999994</v>
      </c>
      <c r="D716" s="17" t="s">
        <v>37</v>
      </c>
      <c r="E716" s="17" t="s">
        <v>38</v>
      </c>
      <c r="F716" s="17">
        <v>8808</v>
      </c>
    </row>
    <row r="717" spans="1:6" x14ac:dyDescent="0.25">
      <c r="A717" s="16">
        <v>45535</v>
      </c>
      <c r="B717" s="17" t="s">
        <v>19</v>
      </c>
      <c r="C717" s="22">
        <v>447536.2</v>
      </c>
      <c r="D717" s="17" t="s">
        <v>37</v>
      </c>
      <c r="E717" s="17" t="s">
        <v>80</v>
      </c>
      <c r="F717" s="17">
        <v>8808</v>
      </c>
    </row>
    <row r="718" spans="1:6" x14ac:dyDescent="0.25">
      <c r="A718" s="16">
        <v>45565</v>
      </c>
      <c r="B718" s="17" t="s">
        <v>19</v>
      </c>
      <c r="C718" s="22">
        <v>303787.59999999998</v>
      </c>
      <c r="D718" s="17" t="s">
        <v>37</v>
      </c>
      <c r="E718" s="17" t="s">
        <v>38</v>
      </c>
      <c r="F718" s="17">
        <v>8808</v>
      </c>
    </row>
    <row r="719" spans="1:6" x14ac:dyDescent="0.25">
      <c r="A719" s="16">
        <v>45596</v>
      </c>
      <c r="B719" s="17" t="s">
        <v>19</v>
      </c>
      <c r="C719" s="22">
        <v>257945.9</v>
      </c>
      <c r="D719" s="17" t="s">
        <v>37</v>
      </c>
      <c r="E719" s="17" t="s">
        <v>80</v>
      </c>
      <c r="F719" s="17">
        <v>8808</v>
      </c>
    </row>
    <row r="720" spans="1:6" x14ac:dyDescent="0.25">
      <c r="A720" s="16">
        <v>45626</v>
      </c>
      <c r="B720" s="17" t="s">
        <v>19</v>
      </c>
      <c r="C720" s="22">
        <v>300347.8</v>
      </c>
      <c r="D720" s="17" t="s">
        <v>37</v>
      </c>
      <c r="E720" s="17" t="s">
        <v>80</v>
      </c>
      <c r="F720" s="17">
        <v>8808</v>
      </c>
    </row>
    <row r="721" spans="1:6" x14ac:dyDescent="0.25">
      <c r="A721" s="16">
        <v>45657</v>
      </c>
      <c r="B721" s="17" t="s">
        <v>19</v>
      </c>
      <c r="C721" s="22">
        <v>40683.4</v>
      </c>
      <c r="D721" s="17" t="s">
        <v>37</v>
      </c>
      <c r="E721" s="17" t="s">
        <v>80</v>
      </c>
      <c r="F721" s="17">
        <v>8808</v>
      </c>
    </row>
    <row r="722" spans="1:6" x14ac:dyDescent="0.25">
      <c r="A722" s="16">
        <v>44957</v>
      </c>
      <c r="B722" s="17" t="s">
        <v>18</v>
      </c>
      <c r="C722" s="22">
        <v>477576.69999999995</v>
      </c>
      <c r="D722" s="17" t="s">
        <v>34</v>
      </c>
      <c r="E722" s="17" t="s">
        <v>35</v>
      </c>
      <c r="F722" s="17">
        <v>7377</v>
      </c>
    </row>
    <row r="723" spans="1:6" x14ac:dyDescent="0.25">
      <c r="A723" s="16">
        <v>44985</v>
      </c>
      <c r="B723" s="17" t="s">
        <v>18</v>
      </c>
      <c r="C723" s="22">
        <v>87951</v>
      </c>
      <c r="D723" s="17" t="s">
        <v>34</v>
      </c>
      <c r="E723" s="17" t="s">
        <v>36</v>
      </c>
      <c r="F723" s="17">
        <v>7377</v>
      </c>
    </row>
    <row r="724" spans="1:6" x14ac:dyDescent="0.25">
      <c r="A724" s="16">
        <v>45016</v>
      </c>
      <c r="B724" s="17" t="s">
        <v>18</v>
      </c>
      <c r="C724" s="22">
        <v>152218.70000000001</v>
      </c>
      <c r="D724" s="17" t="s">
        <v>34</v>
      </c>
      <c r="E724" s="17" t="s">
        <v>36</v>
      </c>
      <c r="F724" s="17">
        <v>7377</v>
      </c>
    </row>
    <row r="725" spans="1:6" x14ac:dyDescent="0.25">
      <c r="A725" s="16">
        <v>45046</v>
      </c>
      <c r="B725" s="17" t="s">
        <v>18</v>
      </c>
      <c r="C725" s="22">
        <v>198830.2</v>
      </c>
      <c r="D725" s="17" t="s">
        <v>34</v>
      </c>
      <c r="E725" s="17" t="s">
        <v>87</v>
      </c>
      <c r="F725" s="17">
        <v>7377</v>
      </c>
    </row>
    <row r="726" spans="1:6" x14ac:dyDescent="0.25">
      <c r="A726" s="16">
        <v>45077</v>
      </c>
      <c r="B726" s="17" t="s">
        <v>18</v>
      </c>
      <c r="C726" s="22">
        <v>49614.5</v>
      </c>
      <c r="D726" s="17" t="s">
        <v>34</v>
      </c>
      <c r="E726" s="17" t="s">
        <v>35</v>
      </c>
      <c r="F726" s="17">
        <v>7377</v>
      </c>
    </row>
    <row r="727" spans="1:6" x14ac:dyDescent="0.25">
      <c r="A727" s="16">
        <v>45107</v>
      </c>
      <c r="B727" s="17" t="s">
        <v>18</v>
      </c>
      <c r="C727" s="22">
        <v>20695.900000000001</v>
      </c>
      <c r="D727" s="17" t="s">
        <v>34</v>
      </c>
      <c r="E727" s="17" t="s">
        <v>36</v>
      </c>
      <c r="F727" s="17">
        <v>7377</v>
      </c>
    </row>
    <row r="728" spans="1:6" x14ac:dyDescent="0.25">
      <c r="A728" s="16">
        <v>45138</v>
      </c>
      <c r="B728" s="17" t="s">
        <v>18</v>
      </c>
      <c r="C728" s="22">
        <v>209319.90000000002</v>
      </c>
      <c r="D728" s="17" t="s">
        <v>34</v>
      </c>
      <c r="E728" s="17" t="s">
        <v>36</v>
      </c>
      <c r="F728" s="17">
        <v>7377</v>
      </c>
    </row>
    <row r="729" spans="1:6" x14ac:dyDescent="0.25">
      <c r="A729" s="16">
        <v>45169</v>
      </c>
      <c r="B729" s="17" t="s">
        <v>18</v>
      </c>
      <c r="C729" s="22">
        <v>451029.6</v>
      </c>
      <c r="D729" s="17" t="s">
        <v>34</v>
      </c>
      <c r="E729" s="17" t="s">
        <v>35</v>
      </c>
      <c r="F729" s="17">
        <v>7377</v>
      </c>
    </row>
    <row r="730" spans="1:6" x14ac:dyDescent="0.25">
      <c r="A730" s="16">
        <v>45199</v>
      </c>
      <c r="B730" s="17" t="s">
        <v>18</v>
      </c>
      <c r="C730" s="22">
        <v>417212.5</v>
      </c>
      <c r="D730" s="17" t="s">
        <v>34</v>
      </c>
      <c r="E730" s="17" t="s">
        <v>87</v>
      </c>
      <c r="F730" s="17">
        <v>7377</v>
      </c>
    </row>
    <row r="731" spans="1:6" x14ac:dyDescent="0.25">
      <c r="A731" s="16">
        <v>45230</v>
      </c>
      <c r="B731" s="17" t="s">
        <v>18</v>
      </c>
      <c r="C731" s="22">
        <v>178921.69999999998</v>
      </c>
      <c r="D731" s="17" t="s">
        <v>34</v>
      </c>
      <c r="E731" s="17" t="s">
        <v>36</v>
      </c>
      <c r="F731" s="17">
        <v>7377</v>
      </c>
    </row>
    <row r="732" spans="1:6" x14ac:dyDescent="0.25">
      <c r="A732" s="16">
        <v>45260</v>
      </c>
      <c r="B732" s="17" t="s">
        <v>18</v>
      </c>
      <c r="C732" s="22">
        <v>341093.8</v>
      </c>
      <c r="D732" s="17" t="s">
        <v>34</v>
      </c>
      <c r="E732" s="17" t="s">
        <v>35</v>
      </c>
      <c r="F732" s="17">
        <v>7377</v>
      </c>
    </row>
    <row r="733" spans="1:6" x14ac:dyDescent="0.25">
      <c r="A733" s="16">
        <v>45291</v>
      </c>
      <c r="B733" s="17" t="s">
        <v>18</v>
      </c>
      <c r="C733" s="22">
        <v>406391.8</v>
      </c>
      <c r="D733" s="17" t="s">
        <v>34</v>
      </c>
      <c r="E733" s="17" t="s">
        <v>35</v>
      </c>
      <c r="F733" s="17">
        <v>7377</v>
      </c>
    </row>
    <row r="734" spans="1:6" x14ac:dyDescent="0.25">
      <c r="A734" s="16">
        <v>45322</v>
      </c>
      <c r="B734" s="17" t="s">
        <v>18</v>
      </c>
      <c r="C734" s="22">
        <v>156797.70000000001</v>
      </c>
      <c r="D734" s="17" t="s">
        <v>34</v>
      </c>
      <c r="E734" s="17" t="s">
        <v>35</v>
      </c>
      <c r="F734" s="17">
        <v>7377</v>
      </c>
    </row>
    <row r="735" spans="1:6" x14ac:dyDescent="0.25">
      <c r="A735" s="16">
        <v>45351</v>
      </c>
      <c r="B735" s="17" t="s">
        <v>18</v>
      </c>
      <c r="C735" s="22">
        <v>282513.10000000003</v>
      </c>
      <c r="D735" s="17" t="s">
        <v>34</v>
      </c>
      <c r="E735" s="17" t="s">
        <v>36</v>
      </c>
      <c r="F735" s="17">
        <v>7377</v>
      </c>
    </row>
    <row r="736" spans="1:6" x14ac:dyDescent="0.25">
      <c r="A736" s="16">
        <v>45382</v>
      </c>
      <c r="B736" s="17" t="s">
        <v>18</v>
      </c>
      <c r="C736" s="22">
        <v>390513.6</v>
      </c>
      <c r="D736" s="17" t="s">
        <v>34</v>
      </c>
      <c r="E736" s="17" t="s">
        <v>36</v>
      </c>
      <c r="F736" s="17">
        <v>7377</v>
      </c>
    </row>
    <row r="737" spans="1:6" x14ac:dyDescent="0.25">
      <c r="A737" s="16">
        <v>45412</v>
      </c>
      <c r="B737" s="17" t="s">
        <v>18</v>
      </c>
      <c r="C737" s="22">
        <v>363953.30000000005</v>
      </c>
      <c r="D737" s="17" t="s">
        <v>34</v>
      </c>
      <c r="E737" s="17" t="s">
        <v>35</v>
      </c>
      <c r="F737" s="17">
        <v>7377</v>
      </c>
    </row>
    <row r="738" spans="1:6" x14ac:dyDescent="0.25">
      <c r="A738" s="16">
        <v>45443</v>
      </c>
      <c r="B738" s="17" t="s">
        <v>18</v>
      </c>
      <c r="C738" s="22">
        <v>315383.8</v>
      </c>
      <c r="D738" s="17" t="s">
        <v>34</v>
      </c>
      <c r="E738" s="17" t="s">
        <v>35</v>
      </c>
      <c r="F738" s="17">
        <v>7377</v>
      </c>
    </row>
    <row r="739" spans="1:6" x14ac:dyDescent="0.25">
      <c r="A739" s="16">
        <v>45473</v>
      </c>
      <c r="B739" s="17" t="s">
        <v>18</v>
      </c>
      <c r="C739" s="22">
        <v>61045.9</v>
      </c>
      <c r="D739" s="17" t="s">
        <v>34</v>
      </c>
      <c r="E739" s="17" t="s">
        <v>35</v>
      </c>
      <c r="F739" s="17">
        <v>7377</v>
      </c>
    </row>
    <row r="740" spans="1:6" x14ac:dyDescent="0.25">
      <c r="A740" s="16">
        <v>45504</v>
      </c>
      <c r="B740" s="17" t="s">
        <v>18</v>
      </c>
      <c r="C740" s="22">
        <v>458068.7</v>
      </c>
      <c r="D740" s="17" t="s">
        <v>34</v>
      </c>
      <c r="E740" s="17" t="s">
        <v>36</v>
      </c>
      <c r="F740" s="17">
        <v>7377</v>
      </c>
    </row>
    <row r="741" spans="1:6" x14ac:dyDescent="0.25">
      <c r="A741" s="16">
        <v>45535</v>
      </c>
      <c r="B741" s="17" t="s">
        <v>18</v>
      </c>
      <c r="C741" s="22">
        <v>188070.5</v>
      </c>
      <c r="D741" s="17" t="s">
        <v>34</v>
      </c>
      <c r="E741" s="17" t="s">
        <v>35</v>
      </c>
      <c r="F741" s="17">
        <v>7377</v>
      </c>
    </row>
    <row r="742" spans="1:6" x14ac:dyDescent="0.25">
      <c r="A742" s="16">
        <v>45565</v>
      </c>
      <c r="B742" s="17" t="s">
        <v>18</v>
      </c>
      <c r="C742" s="22">
        <v>111907.09999999999</v>
      </c>
      <c r="D742" s="17" t="s">
        <v>34</v>
      </c>
      <c r="E742" s="17" t="s">
        <v>35</v>
      </c>
      <c r="F742" s="17">
        <v>7377</v>
      </c>
    </row>
    <row r="743" spans="1:6" x14ac:dyDescent="0.25">
      <c r="A743" s="16">
        <v>45596</v>
      </c>
      <c r="B743" s="17" t="s">
        <v>18</v>
      </c>
      <c r="C743" s="22">
        <v>188290.5</v>
      </c>
      <c r="D743" s="17" t="s">
        <v>34</v>
      </c>
      <c r="E743" s="17" t="s">
        <v>36</v>
      </c>
      <c r="F743" s="17">
        <v>7377</v>
      </c>
    </row>
    <row r="744" spans="1:6" x14ac:dyDescent="0.25">
      <c r="A744" s="16">
        <v>45626</v>
      </c>
      <c r="B744" s="17" t="s">
        <v>18</v>
      </c>
      <c r="C744" s="22">
        <v>355840.5</v>
      </c>
      <c r="D744" s="17" t="s">
        <v>34</v>
      </c>
      <c r="E744" s="17" t="s">
        <v>36</v>
      </c>
      <c r="F744" s="17">
        <v>7377</v>
      </c>
    </row>
    <row r="745" spans="1:6" x14ac:dyDescent="0.25">
      <c r="A745" s="16">
        <v>45657</v>
      </c>
      <c r="B745" s="17" t="s">
        <v>18</v>
      </c>
      <c r="C745" s="22">
        <v>449705.6</v>
      </c>
      <c r="D745" s="17" t="s">
        <v>34</v>
      </c>
      <c r="E745" s="17" t="s">
        <v>35</v>
      </c>
      <c r="F745" s="17">
        <v>7377</v>
      </c>
    </row>
    <row r="746" spans="1:6" x14ac:dyDescent="0.25">
      <c r="A746" s="16">
        <v>44957</v>
      </c>
      <c r="B746" s="17" t="s">
        <v>18</v>
      </c>
      <c r="C746" s="22">
        <v>498599.3</v>
      </c>
      <c r="D746" s="17" t="s">
        <v>37</v>
      </c>
      <c r="E746" s="17" t="s">
        <v>35</v>
      </c>
      <c r="F746" s="17">
        <v>7377</v>
      </c>
    </row>
    <row r="747" spans="1:6" x14ac:dyDescent="0.25">
      <c r="A747" s="16">
        <v>44985</v>
      </c>
      <c r="B747" s="17" t="s">
        <v>18</v>
      </c>
      <c r="C747" s="22">
        <v>404731.2</v>
      </c>
      <c r="D747" s="17" t="s">
        <v>37</v>
      </c>
      <c r="E747" s="17" t="s">
        <v>36</v>
      </c>
      <c r="F747" s="17">
        <v>7377</v>
      </c>
    </row>
    <row r="748" spans="1:6" x14ac:dyDescent="0.25">
      <c r="A748" s="16">
        <v>45016</v>
      </c>
      <c r="B748" s="17" t="s">
        <v>18</v>
      </c>
      <c r="C748" s="22">
        <v>418305.89999999997</v>
      </c>
      <c r="D748" s="17" t="s">
        <v>37</v>
      </c>
      <c r="E748" s="17" t="s">
        <v>36</v>
      </c>
      <c r="F748" s="17">
        <v>7377</v>
      </c>
    </row>
    <row r="749" spans="1:6" x14ac:dyDescent="0.25">
      <c r="A749" s="16">
        <v>45046</v>
      </c>
      <c r="B749" s="17" t="s">
        <v>18</v>
      </c>
      <c r="C749" s="22">
        <v>334827.69999999995</v>
      </c>
      <c r="D749" s="17" t="s">
        <v>37</v>
      </c>
      <c r="E749" s="17" t="s">
        <v>35</v>
      </c>
      <c r="F749" s="17">
        <v>7377</v>
      </c>
    </row>
    <row r="750" spans="1:6" x14ac:dyDescent="0.25">
      <c r="A750" s="16">
        <v>45077</v>
      </c>
      <c r="B750" s="17" t="s">
        <v>18</v>
      </c>
      <c r="C750" s="22">
        <v>33312.600000000006</v>
      </c>
      <c r="D750" s="17" t="s">
        <v>37</v>
      </c>
      <c r="E750" s="17" t="s">
        <v>87</v>
      </c>
      <c r="F750" s="17">
        <v>7377</v>
      </c>
    </row>
    <row r="751" spans="1:6" x14ac:dyDescent="0.25">
      <c r="A751" s="16">
        <v>45107</v>
      </c>
      <c r="B751" s="17" t="s">
        <v>18</v>
      </c>
      <c r="C751" s="22">
        <v>307511.5</v>
      </c>
      <c r="D751" s="17" t="s">
        <v>37</v>
      </c>
      <c r="E751" s="17" t="s">
        <v>35</v>
      </c>
      <c r="F751" s="17">
        <v>7377</v>
      </c>
    </row>
    <row r="752" spans="1:6" x14ac:dyDescent="0.25">
      <c r="A752" s="16">
        <v>45138</v>
      </c>
      <c r="B752" s="17" t="s">
        <v>18</v>
      </c>
      <c r="C752" s="22">
        <v>135992.4</v>
      </c>
      <c r="D752" s="17" t="s">
        <v>37</v>
      </c>
      <c r="E752" s="17" t="s">
        <v>87</v>
      </c>
      <c r="F752" s="17">
        <v>7377</v>
      </c>
    </row>
    <row r="753" spans="1:6" x14ac:dyDescent="0.25">
      <c r="A753" s="16">
        <v>45169</v>
      </c>
      <c r="B753" s="17" t="s">
        <v>18</v>
      </c>
      <c r="C753" s="22">
        <v>24614.2</v>
      </c>
      <c r="D753" s="17" t="s">
        <v>37</v>
      </c>
      <c r="E753" s="17" t="s">
        <v>36</v>
      </c>
      <c r="F753" s="17">
        <v>7377</v>
      </c>
    </row>
    <row r="754" spans="1:6" x14ac:dyDescent="0.25">
      <c r="A754" s="16">
        <v>45199</v>
      </c>
      <c r="B754" s="17" t="s">
        <v>18</v>
      </c>
      <c r="C754" s="22">
        <v>395383</v>
      </c>
      <c r="D754" s="17" t="s">
        <v>37</v>
      </c>
      <c r="E754" s="17" t="s">
        <v>87</v>
      </c>
      <c r="F754" s="17">
        <v>7377</v>
      </c>
    </row>
    <row r="755" spans="1:6" x14ac:dyDescent="0.25">
      <c r="A755" s="16">
        <v>45230</v>
      </c>
      <c r="B755" s="17" t="s">
        <v>18</v>
      </c>
      <c r="C755" s="22">
        <v>68619.199999999997</v>
      </c>
      <c r="D755" s="17" t="s">
        <v>37</v>
      </c>
      <c r="E755" s="17" t="s">
        <v>35</v>
      </c>
      <c r="F755" s="17">
        <v>7377</v>
      </c>
    </row>
    <row r="756" spans="1:6" x14ac:dyDescent="0.25">
      <c r="A756" s="16">
        <v>45260</v>
      </c>
      <c r="B756" s="17" t="s">
        <v>18</v>
      </c>
      <c r="C756" s="22">
        <v>434992.69999999995</v>
      </c>
      <c r="D756" s="17" t="s">
        <v>37</v>
      </c>
      <c r="E756" s="17" t="s">
        <v>36</v>
      </c>
      <c r="F756" s="17">
        <v>7377</v>
      </c>
    </row>
    <row r="757" spans="1:6" x14ac:dyDescent="0.25">
      <c r="A757" s="16">
        <v>45291</v>
      </c>
      <c r="B757" s="17" t="s">
        <v>18</v>
      </c>
      <c r="C757" s="22">
        <v>211981.4</v>
      </c>
      <c r="D757" s="17" t="s">
        <v>37</v>
      </c>
      <c r="E757" s="17" t="s">
        <v>87</v>
      </c>
      <c r="F757" s="17">
        <v>7377</v>
      </c>
    </row>
    <row r="758" spans="1:6" x14ac:dyDescent="0.25">
      <c r="A758" s="16">
        <v>45322</v>
      </c>
      <c r="B758" s="17" t="s">
        <v>18</v>
      </c>
      <c r="C758" s="22">
        <v>305944.90000000002</v>
      </c>
      <c r="D758" s="17" t="s">
        <v>37</v>
      </c>
      <c r="E758" s="17" t="s">
        <v>87</v>
      </c>
      <c r="F758" s="17">
        <v>7377</v>
      </c>
    </row>
    <row r="759" spans="1:6" x14ac:dyDescent="0.25">
      <c r="A759" s="16">
        <v>45351</v>
      </c>
      <c r="B759" s="17" t="s">
        <v>18</v>
      </c>
      <c r="C759" s="22">
        <v>193091.19999999998</v>
      </c>
      <c r="D759" s="17" t="s">
        <v>37</v>
      </c>
      <c r="E759" s="17" t="s">
        <v>36</v>
      </c>
      <c r="F759" s="17">
        <v>7377</v>
      </c>
    </row>
    <row r="760" spans="1:6" x14ac:dyDescent="0.25">
      <c r="A760" s="16">
        <v>45382</v>
      </c>
      <c r="B760" s="17" t="s">
        <v>18</v>
      </c>
      <c r="C760" s="22">
        <v>99033.600000000006</v>
      </c>
      <c r="D760" s="17" t="s">
        <v>37</v>
      </c>
      <c r="E760" s="17" t="s">
        <v>35</v>
      </c>
      <c r="F760" s="17">
        <v>7377</v>
      </c>
    </row>
    <row r="761" spans="1:6" x14ac:dyDescent="0.25">
      <c r="A761" s="16">
        <v>45412</v>
      </c>
      <c r="B761" s="17" t="s">
        <v>18</v>
      </c>
      <c r="C761" s="22">
        <v>363395.6</v>
      </c>
      <c r="D761" s="17" t="s">
        <v>37</v>
      </c>
      <c r="E761" s="17" t="s">
        <v>35</v>
      </c>
      <c r="F761" s="17">
        <v>7377</v>
      </c>
    </row>
    <row r="762" spans="1:6" x14ac:dyDescent="0.25">
      <c r="A762" s="16">
        <v>45443</v>
      </c>
      <c r="B762" s="17" t="s">
        <v>18</v>
      </c>
      <c r="C762" s="22">
        <v>345156.5</v>
      </c>
      <c r="D762" s="17" t="s">
        <v>37</v>
      </c>
      <c r="E762" s="17" t="s">
        <v>36</v>
      </c>
      <c r="F762" s="17">
        <v>7377</v>
      </c>
    </row>
    <row r="763" spans="1:6" x14ac:dyDescent="0.25">
      <c r="A763" s="16">
        <v>45473</v>
      </c>
      <c r="B763" s="17" t="s">
        <v>18</v>
      </c>
      <c r="C763" s="22">
        <v>261550.40000000002</v>
      </c>
      <c r="D763" s="17" t="s">
        <v>37</v>
      </c>
      <c r="E763" s="17" t="s">
        <v>35</v>
      </c>
      <c r="F763" s="17">
        <v>7377</v>
      </c>
    </row>
    <row r="764" spans="1:6" x14ac:dyDescent="0.25">
      <c r="A764" s="16">
        <v>45504</v>
      </c>
      <c r="B764" s="17" t="s">
        <v>18</v>
      </c>
      <c r="C764" s="22">
        <v>354657.5</v>
      </c>
      <c r="D764" s="17" t="s">
        <v>37</v>
      </c>
      <c r="E764" s="17" t="s">
        <v>36</v>
      </c>
      <c r="F764" s="17">
        <v>7377</v>
      </c>
    </row>
    <row r="765" spans="1:6" x14ac:dyDescent="0.25">
      <c r="A765" s="16">
        <v>45535</v>
      </c>
      <c r="B765" s="17" t="s">
        <v>18</v>
      </c>
      <c r="C765" s="22">
        <v>404947.9</v>
      </c>
      <c r="D765" s="17" t="s">
        <v>37</v>
      </c>
      <c r="E765" s="17" t="s">
        <v>87</v>
      </c>
      <c r="F765" s="17">
        <v>7377</v>
      </c>
    </row>
    <row r="766" spans="1:6" x14ac:dyDescent="0.25">
      <c r="A766" s="16">
        <v>45565</v>
      </c>
      <c r="B766" s="17" t="s">
        <v>18</v>
      </c>
      <c r="C766" s="22">
        <v>243413.1</v>
      </c>
      <c r="D766" s="17" t="s">
        <v>37</v>
      </c>
      <c r="E766" s="17" t="s">
        <v>87</v>
      </c>
      <c r="F766" s="17">
        <v>7377</v>
      </c>
    </row>
    <row r="767" spans="1:6" x14ac:dyDescent="0.25">
      <c r="A767" s="16">
        <v>45596</v>
      </c>
      <c r="B767" s="17" t="s">
        <v>18</v>
      </c>
      <c r="C767" s="22">
        <v>412398.30000000005</v>
      </c>
      <c r="D767" s="17" t="s">
        <v>37</v>
      </c>
      <c r="E767" s="17" t="s">
        <v>87</v>
      </c>
      <c r="F767" s="17">
        <v>7377</v>
      </c>
    </row>
    <row r="768" spans="1:6" x14ac:dyDescent="0.25">
      <c r="A768" s="16">
        <v>45626</v>
      </c>
      <c r="B768" s="17" t="s">
        <v>18</v>
      </c>
      <c r="C768" s="22">
        <v>134681.5</v>
      </c>
      <c r="D768" s="17" t="s">
        <v>37</v>
      </c>
      <c r="E768" s="17" t="s">
        <v>36</v>
      </c>
      <c r="F768" s="17">
        <v>7377</v>
      </c>
    </row>
    <row r="769" spans="1:6" x14ac:dyDescent="0.25">
      <c r="A769" s="16">
        <v>45657</v>
      </c>
      <c r="B769" s="17" t="s">
        <v>18</v>
      </c>
      <c r="C769" s="22">
        <v>106986</v>
      </c>
      <c r="D769" s="17" t="s">
        <v>37</v>
      </c>
      <c r="E769" s="17" t="s">
        <v>87</v>
      </c>
      <c r="F769" s="17">
        <v>7377</v>
      </c>
    </row>
    <row r="770" spans="1:6" x14ac:dyDescent="0.25">
      <c r="A770" s="16">
        <v>44957</v>
      </c>
      <c r="B770" s="17" t="s">
        <v>16</v>
      </c>
      <c r="C770" s="22">
        <v>-2915.98</v>
      </c>
      <c r="D770" s="17" t="s">
        <v>34</v>
      </c>
      <c r="E770" s="17" t="s">
        <v>78</v>
      </c>
      <c r="F770" s="17">
        <v>3029</v>
      </c>
    </row>
    <row r="771" spans="1:6" x14ac:dyDescent="0.25">
      <c r="A771" s="16">
        <v>44985</v>
      </c>
      <c r="B771" s="17" t="s">
        <v>16</v>
      </c>
      <c r="C771" s="22">
        <v>-2750.52</v>
      </c>
      <c r="D771" s="17" t="s">
        <v>34</v>
      </c>
      <c r="E771" s="17" t="s">
        <v>79</v>
      </c>
      <c r="F771" s="17">
        <v>3029</v>
      </c>
    </row>
    <row r="772" spans="1:6" x14ac:dyDescent="0.25">
      <c r="A772" s="16">
        <v>45016</v>
      </c>
      <c r="B772" s="17" t="s">
        <v>16</v>
      </c>
      <c r="C772" s="22">
        <v>-3214.55</v>
      </c>
      <c r="D772" s="17" t="s">
        <v>34</v>
      </c>
      <c r="E772" s="17" t="s">
        <v>78</v>
      </c>
      <c r="F772" s="17">
        <v>3029</v>
      </c>
    </row>
    <row r="773" spans="1:6" x14ac:dyDescent="0.25">
      <c r="A773" s="16">
        <v>45046</v>
      </c>
      <c r="B773" s="17" t="s">
        <v>16</v>
      </c>
      <c r="C773" s="22">
        <v>-2349.54</v>
      </c>
      <c r="D773" s="17" t="s">
        <v>34</v>
      </c>
      <c r="E773" s="17" t="s">
        <v>79</v>
      </c>
      <c r="F773" s="17">
        <v>3029</v>
      </c>
    </row>
    <row r="774" spans="1:6" x14ac:dyDescent="0.25">
      <c r="A774" s="16">
        <v>45077</v>
      </c>
      <c r="B774" s="17" t="s">
        <v>16</v>
      </c>
      <c r="C774" s="22">
        <v>-1013.07</v>
      </c>
      <c r="D774" s="17" t="s">
        <v>34</v>
      </c>
      <c r="E774" s="17" t="s">
        <v>93</v>
      </c>
      <c r="F774" s="17">
        <v>3029</v>
      </c>
    </row>
    <row r="775" spans="1:6" x14ac:dyDescent="0.25">
      <c r="A775" s="16">
        <v>45107</v>
      </c>
      <c r="B775" s="17" t="s">
        <v>16</v>
      </c>
      <c r="C775" s="22">
        <v>-4915.3900000000003</v>
      </c>
      <c r="D775" s="17" t="s">
        <v>34</v>
      </c>
      <c r="E775" s="17" t="s">
        <v>78</v>
      </c>
      <c r="F775" s="17">
        <v>3029</v>
      </c>
    </row>
    <row r="776" spans="1:6" x14ac:dyDescent="0.25">
      <c r="A776" s="16">
        <v>45138</v>
      </c>
      <c r="B776" s="17" t="s">
        <v>16</v>
      </c>
      <c r="C776" s="22">
        <v>-4776.07</v>
      </c>
      <c r="D776" s="17" t="s">
        <v>34</v>
      </c>
      <c r="E776" s="17" t="s">
        <v>79</v>
      </c>
      <c r="F776" s="17">
        <v>3029</v>
      </c>
    </row>
    <row r="777" spans="1:6" x14ac:dyDescent="0.25">
      <c r="A777" s="16">
        <v>45169</v>
      </c>
      <c r="B777" s="17" t="s">
        <v>16</v>
      </c>
      <c r="C777" s="22">
        <v>-2235.5100000000002</v>
      </c>
      <c r="D777" s="17" t="s">
        <v>34</v>
      </c>
      <c r="E777" s="17" t="s">
        <v>79</v>
      </c>
      <c r="F777" s="17">
        <v>3029</v>
      </c>
    </row>
    <row r="778" spans="1:6" x14ac:dyDescent="0.25">
      <c r="A778" s="16">
        <v>45199</v>
      </c>
      <c r="B778" s="17" t="s">
        <v>16</v>
      </c>
      <c r="C778" s="22">
        <v>-3758.88</v>
      </c>
      <c r="D778" s="17" t="s">
        <v>34</v>
      </c>
      <c r="E778" s="17" t="s">
        <v>79</v>
      </c>
      <c r="F778" s="17">
        <v>3029</v>
      </c>
    </row>
    <row r="779" spans="1:6" x14ac:dyDescent="0.25">
      <c r="A779" s="16">
        <v>45230</v>
      </c>
      <c r="B779" s="17" t="s">
        <v>16</v>
      </c>
      <c r="C779" s="22">
        <v>-4674.82</v>
      </c>
      <c r="D779" s="17" t="s">
        <v>34</v>
      </c>
      <c r="E779" s="17" t="s">
        <v>78</v>
      </c>
      <c r="F779" s="17">
        <v>3029</v>
      </c>
    </row>
    <row r="780" spans="1:6" x14ac:dyDescent="0.25">
      <c r="A780" s="16">
        <v>45260</v>
      </c>
      <c r="B780" s="17" t="s">
        <v>16</v>
      </c>
      <c r="C780" s="22">
        <v>-2120.3000000000002</v>
      </c>
      <c r="D780" s="17" t="s">
        <v>34</v>
      </c>
      <c r="E780" s="17" t="s">
        <v>79</v>
      </c>
      <c r="F780" s="17">
        <v>3029</v>
      </c>
    </row>
    <row r="781" spans="1:6" x14ac:dyDescent="0.25">
      <c r="A781" s="16">
        <v>45291</v>
      </c>
      <c r="B781" s="17" t="s">
        <v>16</v>
      </c>
      <c r="C781" s="22">
        <v>-2448</v>
      </c>
      <c r="D781" s="17" t="s">
        <v>34</v>
      </c>
      <c r="E781" s="17" t="s">
        <v>93</v>
      </c>
      <c r="F781" s="17">
        <v>3029</v>
      </c>
    </row>
    <row r="782" spans="1:6" x14ac:dyDescent="0.25">
      <c r="A782" s="16">
        <v>45322</v>
      </c>
      <c r="B782" s="17" t="s">
        <v>16</v>
      </c>
      <c r="C782" s="22">
        <v>-3948.44</v>
      </c>
      <c r="D782" s="17" t="s">
        <v>34</v>
      </c>
      <c r="E782" s="17" t="s">
        <v>78</v>
      </c>
      <c r="F782" s="17">
        <v>3029</v>
      </c>
    </row>
    <row r="783" spans="1:6" x14ac:dyDescent="0.25">
      <c r="A783" s="16">
        <v>45351</v>
      </c>
      <c r="B783" s="17" t="s">
        <v>16</v>
      </c>
      <c r="C783" s="22">
        <v>-3839.68</v>
      </c>
      <c r="D783" s="17" t="s">
        <v>34</v>
      </c>
      <c r="E783" s="17" t="s">
        <v>93</v>
      </c>
      <c r="F783" s="17">
        <v>3029</v>
      </c>
    </row>
    <row r="784" spans="1:6" x14ac:dyDescent="0.25">
      <c r="A784" s="16">
        <v>45382</v>
      </c>
      <c r="B784" s="17" t="s">
        <v>16</v>
      </c>
      <c r="C784" s="22">
        <v>-1531.67</v>
      </c>
      <c r="D784" s="17" t="s">
        <v>34</v>
      </c>
      <c r="E784" s="17" t="s">
        <v>78</v>
      </c>
      <c r="F784" s="17">
        <v>3029</v>
      </c>
    </row>
    <row r="785" spans="1:6" x14ac:dyDescent="0.25">
      <c r="A785" s="16">
        <v>45412</v>
      </c>
      <c r="B785" s="17" t="s">
        <v>16</v>
      </c>
      <c r="C785" s="22">
        <v>-4346.51</v>
      </c>
      <c r="D785" s="17" t="s">
        <v>34</v>
      </c>
      <c r="E785" s="17" t="s">
        <v>93</v>
      </c>
      <c r="F785" s="17">
        <v>3029</v>
      </c>
    </row>
    <row r="786" spans="1:6" x14ac:dyDescent="0.25">
      <c r="A786" s="16">
        <v>45443</v>
      </c>
      <c r="B786" s="17" t="s">
        <v>16</v>
      </c>
      <c r="C786" s="22">
        <v>-3946.78</v>
      </c>
      <c r="D786" s="17" t="s">
        <v>34</v>
      </c>
      <c r="E786" s="17" t="s">
        <v>93</v>
      </c>
      <c r="F786" s="17">
        <v>3029</v>
      </c>
    </row>
    <row r="787" spans="1:6" x14ac:dyDescent="0.25">
      <c r="A787" s="16">
        <v>45473</v>
      </c>
      <c r="B787" s="17" t="s">
        <v>16</v>
      </c>
      <c r="C787" s="22">
        <v>-2832.84</v>
      </c>
      <c r="D787" s="17" t="s">
        <v>34</v>
      </c>
      <c r="E787" s="17" t="s">
        <v>93</v>
      </c>
      <c r="F787" s="17">
        <v>3029</v>
      </c>
    </row>
    <row r="788" spans="1:6" x14ac:dyDescent="0.25">
      <c r="A788" s="16">
        <v>45504</v>
      </c>
      <c r="B788" s="17" t="s">
        <v>16</v>
      </c>
      <c r="C788" s="22">
        <v>-1143.01</v>
      </c>
      <c r="D788" s="17" t="s">
        <v>34</v>
      </c>
      <c r="E788" s="17" t="s">
        <v>93</v>
      </c>
      <c r="F788" s="17">
        <v>3029</v>
      </c>
    </row>
    <row r="789" spans="1:6" x14ac:dyDescent="0.25">
      <c r="A789" s="16">
        <v>45535</v>
      </c>
      <c r="B789" s="17" t="s">
        <v>16</v>
      </c>
      <c r="C789" s="22">
        <v>-3471.72</v>
      </c>
      <c r="D789" s="17" t="s">
        <v>34</v>
      </c>
      <c r="E789" s="17" t="s">
        <v>93</v>
      </c>
      <c r="F789" s="17">
        <v>3029</v>
      </c>
    </row>
    <row r="790" spans="1:6" x14ac:dyDescent="0.25">
      <c r="A790" s="16">
        <v>45565</v>
      </c>
      <c r="B790" s="17" t="s">
        <v>16</v>
      </c>
      <c r="C790" s="22">
        <v>-2650.48</v>
      </c>
      <c r="D790" s="17" t="s">
        <v>34</v>
      </c>
      <c r="E790" s="17" t="s">
        <v>78</v>
      </c>
      <c r="F790" s="17">
        <v>3029</v>
      </c>
    </row>
    <row r="791" spans="1:6" x14ac:dyDescent="0.25">
      <c r="A791" s="16">
        <v>45596</v>
      </c>
      <c r="B791" s="17" t="s">
        <v>16</v>
      </c>
      <c r="C791" s="22">
        <v>-2186.56</v>
      </c>
      <c r="D791" s="17" t="s">
        <v>34</v>
      </c>
      <c r="E791" s="17" t="s">
        <v>79</v>
      </c>
      <c r="F791" s="17">
        <v>3029</v>
      </c>
    </row>
    <row r="792" spans="1:6" x14ac:dyDescent="0.25">
      <c r="A792" s="16">
        <v>45626</v>
      </c>
      <c r="B792" s="17" t="s">
        <v>16</v>
      </c>
      <c r="C792" s="22">
        <v>-1248.23</v>
      </c>
      <c r="D792" s="17" t="s">
        <v>34</v>
      </c>
      <c r="E792" s="17" t="s">
        <v>93</v>
      </c>
      <c r="F792" s="17">
        <v>3029</v>
      </c>
    </row>
    <row r="793" spans="1:6" x14ac:dyDescent="0.25">
      <c r="A793" s="16">
        <v>45657</v>
      </c>
      <c r="B793" s="17" t="s">
        <v>16</v>
      </c>
      <c r="C793" s="22">
        <v>-1681.58</v>
      </c>
      <c r="D793" s="17" t="s">
        <v>34</v>
      </c>
      <c r="E793" s="17" t="s">
        <v>79</v>
      </c>
      <c r="F793" s="17">
        <v>3029</v>
      </c>
    </row>
    <row r="794" spans="1:6" x14ac:dyDescent="0.25">
      <c r="A794" s="16">
        <v>44957</v>
      </c>
      <c r="B794" s="17" t="s">
        <v>16</v>
      </c>
      <c r="C794" s="22">
        <v>-4320.1000000000004</v>
      </c>
      <c r="D794" s="17" t="s">
        <v>37</v>
      </c>
      <c r="E794" s="17" t="s">
        <v>79</v>
      </c>
      <c r="F794" s="17">
        <v>3029</v>
      </c>
    </row>
    <row r="795" spans="1:6" x14ac:dyDescent="0.25">
      <c r="A795" s="16">
        <v>44985</v>
      </c>
      <c r="B795" s="17" t="s">
        <v>16</v>
      </c>
      <c r="C795" s="22">
        <v>-4732.2</v>
      </c>
      <c r="D795" s="17" t="s">
        <v>37</v>
      </c>
      <c r="E795" s="17" t="s">
        <v>78</v>
      </c>
      <c r="F795" s="17">
        <v>3029</v>
      </c>
    </row>
    <row r="796" spans="1:6" x14ac:dyDescent="0.25">
      <c r="A796" s="16">
        <v>45016</v>
      </c>
      <c r="B796" s="17" t="s">
        <v>16</v>
      </c>
      <c r="C796" s="22">
        <v>-3151.7</v>
      </c>
      <c r="D796" s="17" t="s">
        <v>37</v>
      </c>
      <c r="E796" s="17" t="s">
        <v>78</v>
      </c>
      <c r="F796" s="17">
        <v>3029</v>
      </c>
    </row>
    <row r="797" spans="1:6" x14ac:dyDescent="0.25">
      <c r="A797" s="16">
        <v>45046</v>
      </c>
      <c r="B797" s="17" t="s">
        <v>16</v>
      </c>
      <c r="C797" s="22">
        <v>-3928.25</v>
      </c>
      <c r="D797" s="17" t="s">
        <v>37</v>
      </c>
      <c r="E797" s="17" t="s">
        <v>93</v>
      </c>
      <c r="F797" s="17">
        <v>3029</v>
      </c>
    </row>
    <row r="798" spans="1:6" x14ac:dyDescent="0.25">
      <c r="A798" s="16">
        <v>45077</v>
      </c>
      <c r="B798" s="17" t="s">
        <v>16</v>
      </c>
      <c r="C798" s="22">
        <v>-4940.79</v>
      </c>
      <c r="D798" s="17" t="s">
        <v>37</v>
      </c>
      <c r="E798" s="17" t="s">
        <v>78</v>
      </c>
      <c r="F798" s="17">
        <v>3029</v>
      </c>
    </row>
    <row r="799" spans="1:6" x14ac:dyDescent="0.25">
      <c r="A799" s="16">
        <v>45107</v>
      </c>
      <c r="B799" s="17" t="s">
        <v>16</v>
      </c>
      <c r="C799" s="22">
        <v>-4440.75</v>
      </c>
      <c r="D799" s="17" t="s">
        <v>37</v>
      </c>
      <c r="E799" s="17" t="s">
        <v>79</v>
      </c>
      <c r="F799" s="17">
        <v>3029</v>
      </c>
    </row>
    <row r="800" spans="1:6" x14ac:dyDescent="0.25">
      <c r="A800" s="16">
        <v>45138</v>
      </c>
      <c r="B800" s="17" t="s">
        <v>16</v>
      </c>
      <c r="C800" s="22">
        <v>-1909.48</v>
      </c>
      <c r="D800" s="17" t="s">
        <v>37</v>
      </c>
      <c r="E800" s="17" t="s">
        <v>78</v>
      </c>
      <c r="F800" s="17">
        <v>3029</v>
      </c>
    </row>
    <row r="801" spans="1:6" x14ac:dyDescent="0.25">
      <c r="A801" s="16">
        <v>45169</v>
      </c>
      <c r="B801" s="17" t="s">
        <v>16</v>
      </c>
      <c r="C801" s="22">
        <v>-3294.08</v>
      </c>
      <c r="D801" s="17" t="s">
        <v>37</v>
      </c>
      <c r="E801" s="17" t="s">
        <v>79</v>
      </c>
      <c r="F801" s="17">
        <v>3029</v>
      </c>
    </row>
    <row r="802" spans="1:6" x14ac:dyDescent="0.25">
      <c r="A802" s="16">
        <v>45199</v>
      </c>
      <c r="B802" s="17" t="s">
        <v>16</v>
      </c>
      <c r="C802" s="22">
        <v>-1210.6600000000001</v>
      </c>
      <c r="D802" s="17" t="s">
        <v>37</v>
      </c>
      <c r="E802" s="17" t="s">
        <v>78</v>
      </c>
      <c r="F802" s="17">
        <v>3029</v>
      </c>
    </row>
    <row r="803" spans="1:6" x14ac:dyDescent="0.25">
      <c r="A803" s="16">
        <v>45230</v>
      </c>
      <c r="B803" s="17" t="s">
        <v>16</v>
      </c>
      <c r="C803" s="22">
        <v>-2542.21</v>
      </c>
      <c r="D803" s="17" t="s">
        <v>37</v>
      </c>
      <c r="E803" s="17" t="s">
        <v>79</v>
      </c>
      <c r="F803" s="17">
        <v>3029</v>
      </c>
    </row>
    <row r="804" spans="1:6" x14ac:dyDescent="0.25">
      <c r="A804" s="16">
        <v>45260</v>
      </c>
      <c r="B804" s="17" t="s">
        <v>16</v>
      </c>
      <c r="C804" s="22">
        <v>-4558.74</v>
      </c>
      <c r="D804" s="17" t="s">
        <v>37</v>
      </c>
      <c r="E804" s="17" t="s">
        <v>79</v>
      </c>
      <c r="F804" s="17">
        <v>3029</v>
      </c>
    </row>
    <row r="805" spans="1:6" x14ac:dyDescent="0.25">
      <c r="A805" s="16">
        <v>45291</v>
      </c>
      <c r="B805" s="17" t="s">
        <v>16</v>
      </c>
      <c r="C805" s="22">
        <v>-2151.41</v>
      </c>
      <c r="D805" s="17" t="s">
        <v>37</v>
      </c>
      <c r="E805" s="17" t="s">
        <v>78</v>
      </c>
      <c r="F805" s="17">
        <v>3029</v>
      </c>
    </row>
    <row r="806" spans="1:6" x14ac:dyDescent="0.25">
      <c r="A806" s="16">
        <v>45322</v>
      </c>
      <c r="B806" s="17" t="s">
        <v>16</v>
      </c>
      <c r="C806" s="22">
        <v>-2018.96</v>
      </c>
      <c r="D806" s="17" t="s">
        <v>37</v>
      </c>
      <c r="E806" s="17" t="s">
        <v>79</v>
      </c>
      <c r="F806" s="17">
        <v>3029</v>
      </c>
    </row>
    <row r="807" spans="1:6" x14ac:dyDescent="0.25">
      <c r="A807" s="16">
        <v>45351</v>
      </c>
      <c r="B807" s="17" t="s">
        <v>16</v>
      </c>
      <c r="C807" s="22">
        <v>-2175.9</v>
      </c>
      <c r="D807" s="17" t="s">
        <v>37</v>
      </c>
      <c r="E807" s="17" t="s">
        <v>93</v>
      </c>
      <c r="F807" s="17">
        <v>3029</v>
      </c>
    </row>
    <row r="808" spans="1:6" x14ac:dyDescent="0.25">
      <c r="A808" s="16">
        <v>45382</v>
      </c>
      <c r="B808" s="17" t="s">
        <v>16</v>
      </c>
      <c r="C808" s="22">
        <v>-2310.2399999999998</v>
      </c>
      <c r="D808" s="17" t="s">
        <v>37</v>
      </c>
      <c r="E808" s="17" t="s">
        <v>93</v>
      </c>
      <c r="F808" s="17">
        <v>3029</v>
      </c>
    </row>
    <row r="809" spans="1:6" x14ac:dyDescent="0.25">
      <c r="A809" s="16">
        <v>45412</v>
      </c>
      <c r="B809" s="17" t="s">
        <v>16</v>
      </c>
      <c r="C809" s="22">
        <v>-4467.66</v>
      </c>
      <c r="D809" s="17" t="s">
        <v>37</v>
      </c>
      <c r="E809" s="17" t="s">
        <v>78</v>
      </c>
      <c r="F809" s="17">
        <v>3029</v>
      </c>
    </row>
    <row r="810" spans="1:6" x14ac:dyDescent="0.25">
      <c r="A810" s="16">
        <v>45443</v>
      </c>
      <c r="B810" s="17" t="s">
        <v>16</v>
      </c>
      <c r="C810" s="22">
        <v>-2205.2600000000002</v>
      </c>
      <c r="D810" s="17" t="s">
        <v>37</v>
      </c>
      <c r="E810" s="17" t="s">
        <v>78</v>
      </c>
      <c r="F810" s="17">
        <v>3029</v>
      </c>
    </row>
    <row r="811" spans="1:6" x14ac:dyDescent="0.25">
      <c r="A811" s="16">
        <v>45473</v>
      </c>
      <c r="B811" s="17" t="s">
        <v>16</v>
      </c>
      <c r="C811" s="22">
        <v>-1388.02</v>
      </c>
      <c r="D811" s="17" t="s">
        <v>37</v>
      </c>
      <c r="E811" s="17" t="s">
        <v>93</v>
      </c>
      <c r="F811" s="17">
        <v>3029</v>
      </c>
    </row>
    <row r="812" spans="1:6" x14ac:dyDescent="0.25">
      <c r="A812" s="16">
        <v>45504</v>
      </c>
      <c r="B812" s="17" t="s">
        <v>16</v>
      </c>
      <c r="C812" s="22">
        <v>-2369.0300000000002</v>
      </c>
      <c r="D812" s="17" t="s">
        <v>37</v>
      </c>
      <c r="E812" s="17" t="s">
        <v>78</v>
      </c>
      <c r="F812" s="17">
        <v>3029</v>
      </c>
    </row>
    <row r="813" spans="1:6" x14ac:dyDescent="0.25">
      <c r="A813" s="16">
        <v>45535</v>
      </c>
      <c r="B813" s="17" t="s">
        <v>16</v>
      </c>
      <c r="C813" s="22">
        <v>-1992.24</v>
      </c>
      <c r="D813" s="17" t="s">
        <v>37</v>
      </c>
      <c r="E813" s="17" t="s">
        <v>93</v>
      </c>
      <c r="F813" s="17">
        <v>3029</v>
      </c>
    </row>
    <row r="814" spans="1:6" x14ac:dyDescent="0.25">
      <c r="A814" s="16">
        <v>45565</v>
      </c>
      <c r="B814" s="17" t="s">
        <v>16</v>
      </c>
      <c r="C814" s="22">
        <v>-2301.61</v>
      </c>
      <c r="D814" s="17" t="s">
        <v>37</v>
      </c>
      <c r="E814" s="17" t="s">
        <v>78</v>
      </c>
      <c r="F814" s="17">
        <v>3029</v>
      </c>
    </row>
    <row r="815" spans="1:6" x14ac:dyDescent="0.25">
      <c r="A815" s="16">
        <v>45596</v>
      </c>
      <c r="B815" s="17" t="s">
        <v>16</v>
      </c>
      <c r="C815" s="22">
        <v>-2952.54</v>
      </c>
      <c r="D815" s="17" t="s">
        <v>37</v>
      </c>
      <c r="E815" s="17" t="s">
        <v>93</v>
      </c>
      <c r="F815" s="17">
        <v>3029</v>
      </c>
    </row>
    <row r="816" spans="1:6" x14ac:dyDescent="0.25">
      <c r="A816" s="16">
        <v>45626</v>
      </c>
      <c r="B816" s="17" t="s">
        <v>16</v>
      </c>
      <c r="C816" s="22">
        <v>-4366.9399999999996</v>
      </c>
      <c r="D816" s="17" t="s">
        <v>37</v>
      </c>
      <c r="E816" s="17" t="s">
        <v>93</v>
      </c>
      <c r="F816" s="17">
        <v>3029</v>
      </c>
    </row>
    <row r="817" spans="1:6" x14ac:dyDescent="0.25">
      <c r="A817" s="16">
        <v>45657</v>
      </c>
      <c r="B817" s="17" t="s">
        <v>16</v>
      </c>
      <c r="C817" s="22">
        <v>-3956.71</v>
      </c>
      <c r="D817" s="17" t="s">
        <v>37</v>
      </c>
      <c r="E817" s="17" t="s">
        <v>79</v>
      </c>
      <c r="F817" s="17">
        <v>3029</v>
      </c>
    </row>
    <row r="818" spans="1:6" x14ac:dyDescent="0.25">
      <c r="A818" s="16">
        <v>44957</v>
      </c>
      <c r="B818" s="17" t="s">
        <v>6</v>
      </c>
      <c r="C818" s="22">
        <v>-39605.82</v>
      </c>
      <c r="D818" s="17" t="s">
        <v>34</v>
      </c>
      <c r="E818" s="17" t="s">
        <v>51</v>
      </c>
      <c r="F818" s="17">
        <v>5175</v>
      </c>
    </row>
    <row r="819" spans="1:6" x14ac:dyDescent="0.25">
      <c r="A819" s="16">
        <v>44985</v>
      </c>
      <c r="B819" s="17" t="s">
        <v>6</v>
      </c>
      <c r="C819" s="22">
        <v>-40674.559999999998</v>
      </c>
      <c r="D819" s="17" t="s">
        <v>34</v>
      </c>
      <c r="E819" s="17" t="s">
        <v>82</v>
      </c>
      <c r="F819" s="17">
        <v>5175</v>
      </c>
    </row>
    <row r="820" spans="1:6" x14ac:dyDescent="0.25">
      <c r="A820" s="16">
        <v>45016</v>
      </c>
      <c r="B820" s="17" t="s">
        <v>6</v>
      </c>
      <c r="C820" s="22">
        <v>-12993.03</v>
      </c>
      <c r="D820" s="17" t="s">
        <v>34</v>
      </c>
      <c r="E820" s="17" t="s">
        <v>51</v>
      </c>
      <c r="F820" s="17">
        <v>5175</v>
      </c>
    </row>
    <row r="821" spans="1:6" x14ac:dyDescent="0.25">
      <c r="A821" s="16">
        <v>45046</v>
      </c>
      <c r="B821" s="17" t="s">
        <v>6</v>
      </c>
      <c r="C821" s="22">
        <v>-12112.05</v>
      </c>
      <c r="D821" s="17" t="s">
        <v>34</v>
      </c>
      <c r="E821" s="17" t="s">
        <v>51</v>
      </c>
      <c r="F821" s="17">
        <v>5175</v>
      </c>
    </row>
    <row r="822" spans="1:6" x14ac:dyDescent="0.25">
      <c r="A822" s="16">
        <v>45077</v>
      </c>
      <c r="B822" s="17" t="s">
        <v>6</v>
      </c>
      <c r="C822" s="22">
        <v>-38318.74</v>
      </c>
      <c r="D822" s="17" t="s">
        <v>34</v>
      </c>
      <c r="E822" s="17" t="s">
        <v>82</v>
      </c>
      <c r="F822" s="17">
        <v>5175</v>
      </c>
    </row>
    <row r="823" spans="1:6" x14ac:dyDescent="0.25">
      <c r="A823" s="16">
        <v>45107</v>
      </c>
      <c r="B823" s="17" t="s">
        <v>6</v>
      </c>
      <c r="C823" s="22">
        <v>-14163.3</v>
      </c>
      <c r="D823" s="17" t="s">
        <v>34</v>
      </c>
      <c r="E823" s="17" t="s">
        <v>51</v>
      </c>
      <c r="F823" s="17">
        <v>5175</v>
      </c>
    </row>
    <row r="824" spans="1:6" x14ac:dyDescent="0.25">
      <c r="A824" s="16">
        <v>45138</v>
      </c>
      <c r="B824" s="17" t="s">
        <v>6</v>
      </c>
      <c r="C824" s="22">
        <v>-16037.74</v>
      </c>
      <c r="D824" s="17" t="s">
        <v>34</v>
      </c>
      <c r="E824" s="17" t="s">
        <v>51</v>
      </c>
      <c r="F824" s="17">
        <v>5175</v>
      </c>
    </row>
    <row r="825" spans="1:6" x14ac:dyDescent="0.25">
      <c r="A825" s="16">
        <v>45169</v>
      </c>
      <c r="B825" s="17" t="s">
        <v>6</v>
      </c>
      <c r="C825" s="22">
        <v>-13801.67</v>
      </c>
      <c r="D825" s="17" t="s">
        <v>34</v>
      </c>
      <c r="E825" s="17" t="s">
        <v>51</v>
      </c>
      <c r="F825" s="17">
        <v>5175</v>
      </c>
    </row>
    <row r="826" spans="1:6" x14ac:dyDescent="0.25">
      <c r="A826" s="16">
        <v>45199</v>
      </c>
      <c r="B826" s="17" t="s">
        <v>6</v>
      </c>
      <c r="C826" s="22">
        <v>-8335.6</v>
      </c>
      <c r="D826" s="17" t="s">
        <v>34</v>
      </c>
      <c r="E826" s="17" t="s">
        <v>82</v>
      </c>
      <c r="F826" s="17">
        <v>5175</v>
      </c>
    </row>
    <row r="827" spans="1:6" x14ac:dyDescent="0.25">
      <c r="A827" s="16">
        <v>45230</v>
      </c>
      <c r="B827" s="17" t="s">
        <v>6</v>
      </c>
      <c r="C827" s="22">
        <v>-41810.620000000003</v>
      </c>
      <c r="D827" s="17" t="s">
        <v>34</v>
      </c>
      <c r="E827" s="17" t="s">
        <v>82</v>
      </c>
      <c r="F827" s="17">
        <v>5175</v>
      </c>
    </row>
    <row r="828" spans="1:6" x14ac:dyDescent="0.25">
      <c r="A828" s="16">
        <v>45260</v>
      </c>
      <c r="B828" s="17" t="s">
        <v>6</v>
      </c>
      <c r="C828" s="22">
        <v>-46748.83</v>
      </c>
      <c r="D828" s="17" t="s">
        <v>34</v>
      </c>
      <c r="E828" s="17" t="s">
        <v>82</v>
      </c>
      <c r="F828" s="17">
        <v>5175</v>
      </c>
    </row>
    <row r="829" spans="1:6" x14ac:dyDescent="0.25">
      <c r="A829" s="16">
        <v>45291</v>
      </c>
      <c r="B829" s="17" t="s">
        <v>6</v>
      </c>
      <c r="C829" s="22">
        <v>-5984.85</v>
      </c>
      <c r="D829" s="17" t="s">
        <v>34</v>
      </c>
      <c r="E829" s="17" t="s">
        <v>51</v>
      </c>
      <c r="F829" s="17">
        <v>5175</v>
      </c>
    </row>
    <row r="830" spans="1:6" x14ac:dyDescent="0.25">
      <c r="A830" s="16">
        <v>45322</v>
      </c>
      <c r="B830" s="17" t="s">
        <v>6</v>
      </c>
      <c r="C830" s="22">
        <v>-30599.78</v>
      </c>
      <c r="D830" s="17" t="s">
        <v>34</v>
      </c>
      <c r="E830" s="17" t="s">
        <v>82</v>
      </c>
      <c r="F830" s="17">
        <v>5175</v>
      </c>
    </row>
    <row r="831" spans="1:6" x14ac:dyDescent="0.25">
      <c r="A831" s="16">
        <v>45351</v>
      </c>
      <c r="B831" s="17" t="s">
        <v>6</v>
      </c>
      <c r="C831" s="22">
        <v>-46709.98</v>
      </c>
      <c r="D831" s="17" t="s">
        <v>34</v>
      </c>
      <c r="E831" s="17" t="s">
        <v>52</v>
      </c>
      <c r="F831" s="17">
        <v>5175</v>
      </c>
    </row>
    <row r="832" spans="1:6" x14ac:dyDescent="0.25">
      <c r="A832" s="16">
        <v>45382</v>
      </c>
      <c r="B832" s="17" t="s">
        <v>6</v>
      </c>
      <c r="C832" s="22">
        <v>-27123.279999999999</v>
      </c>
      <c r="D832" s="17" t="s">
        <v>34</v>
      </c>
      <c r="E832" s="17" t="s">
        <v>82</v>
      </c>
      <c r="F832" s="17">
        <v>5175</v>
      </c>
    </row>
    <row r="833" spans="1:6" x14ac:dyDescent="0.25">
      <c r="A833" s="16">
        <v>45412</v>
      </c>
      <c r="B833" s="17" t="s">
        <v>6</v>
      </c>
      <c r="C833" s="22">
        <v>-26609.17</v>
      </c>
      <c r="D833" s="17" t="s">
        <v>34</v>
      </c>
      <c r="E833" s="17" t="s">
        <v>51</v>
      </c>
      <c r="F833" s="17">
        <v>5175</v>
      </c>
    </row>
    <row r="834" spans="1:6" x14ac:dyDescent="0.25">
      <c r="A834" s="16">
        <v>45443</v>
      </c>
      <c r="B834" s="17" t="s">
        <v>6</v>
      </c>
      <c r="C834" s="22">
        <v>-41440.019999999997</v>
      </c>
      <c r="D834" s="17" t="s">
        <v>34</v>
      </c>
      <c r="E834" s="17" t="s">
        <v>52</v>
      </c>
      <c r="F834" s="17">
        <v>5175</v>
      </c>
    </row>
    <row r="835" spans="1:6" x14ac:dyDescent="0.25">
      <c r="A835" s="16">
        <v>45473</v>
      </c>
      <c r="B835" s="17" t="s">
        <v>6</v>
      </c>
      <c r="C835" s="22">
        <v>-31994.97</v>
      </c>
      <c r="D835" s="17" t="s">
        <v>34</v>
      </c>
      <c r="E835" s="17" t="s">
        <v>51</v>
      </c>
      <c r="F835" s="17">
        <v>5175</v>
      </c>
    </row>
    <row r="836" spans="1:6" x14ac:dyDescent="0.25">
      <c r="A836" s="16">
        <v>45504</v>
      </c>
      <c r="B836" s="17" t="s">
        <v>6</v>
      </c>
      <c r="C836" s="22">
        <v>-10177.25</v>
      </c>
      <c r="D836" s="17" t="s">
        <v>34</v>
      </c>
      <c r="E836" s="17" t="s">
        <v>51</v>
      </c>
      <c r="F836" s="17">
        <v>5175</v>
      </c>
    </row>
    <row r="837" spans="1:6" x14ac:dyDescent="0.25">
      <c r="A837" s="16">
        <v>45535</v>
      </c>
      <c r="B837" s="17" t="s">
        <v>6</v>
      </c>
      <c r="C837" s="22">
        <v>-31283.33</v>
      </c>
      <c r="D837" s="17" t="s">
        <v>34</v>
      </c>
      <c r="E837" s="17" t="s">
        <v>51</v>
      </c>
      <c r="F837" s="17">
        <v>5175</v>
      </c>
    </row>
    <row r="838" spans="1:6" x14ac:dyDescent="0.25">
      <c r="A838" s="16">
        <v>45565</v>
      </c>
      <c r="B838" s="17" t="s">
        <v>6</v>
      </c>
      <c r="C838" s="22">
        <v>-35278.339999999997</v>
      </c>
      <c r="D838" s="17" t="s">
        <v>34</v>
      </c>
      <c r="E838" s="17" t="s">
        <v>51</v>
      </c>
      <c r="F838" s="17">
        <v>5175</v>
      </c>
    </row>
    <row r="839" spans="1:6" x14ac:dyDescent="0.25">
      <c r="A839" s="16">
        <v>45596</v>
      </c>
      <c r="B839" s="17" t="s">
        <v>6</v>
      </c>
      <c r="C839" s="22">
        <v>-46449.18</v>
      </c>
      <c r="D839" s="17" t="s">
        <v>34</v>
      </c>
      <c r="E839" s="17" t="s">
        <v>51</v>
      </c>
      <c r="F839" s="17">
        <v>5175</v>
      </c>
    </row>
    <row r="840" spans="1:6" x14ac:dyDescent="0.25">
      <c r="A840" s="16">
        <v>45626</v>
      </c>
      <c r="B840" s="17" t="s">
        <v>6</v>
      </c>
      <c r="C840" s="22">
        <v>-6832.04</v>
      </c>
      <c r="D840" s="17" t="s">
        <v>34</v>
      </c>
      <c r="E840" s="17" t="s">
        <v>82</v>
      </c>
      <c r="F840" s="17">
        <v>5175</v>
      </c>
    </row>
    <row r="841" spans="1:6" x14ac:dyDescent="0.25">
      <c r="A841" s="16">
        <v>45657</v>
      </c>
      <c r="B841" s="17" t="s">
        <v>6</v>
      </c>
      <c r="C841" s="22">
        <v>-47369.11</v>
      </c>
      <c r="D841" s="17" t="s">
        <v>34</v>
      </c>
      <c r="E841" s="17" t="s">
        <v>51</v>
      </c>
      <c r="F841" s="17">
        <v>5175</v>
      </c>
    </row>
    <row r="842" spans="1:6" x14ac:dyDescent="0.25">
      <c r="A842" s="16">
        <v>44957</v>
      </c>
      <c r="B842" s="17" t="s">
        <v>6</v>
      </c>
      <c r="C842" s="22">
        <v>-21996.25</v>
      </c>
      <c r="D842" s="17" t="s">
        <v>37</v>
      </c>
      <c r="E842" s="17" t="s">
        <v>51</v>
      </c>
      <c r="F842" s="17">
        <v>5175</v>
      </c>
    </row>
    <row r="843" spans="1:6" x14ac:dyDescent="0.25">
      <c r="A843" s="16">
        <v>44985</v>
      </c>
      <c r="B843" s="17" t="s">
        <v>6</v>
      </c>
      <c r="C843" s="22">
        <v>-14256.02</v>
      </c>
      <c r="D843" s="17" t="s">
        <v>37</v>
      </c>
      <c r="E843" s="17" t="s">
        <v>52</v>
      </c>
      <c r="F843" s="17">
        <v>5175</v>
      </c>
    </row>
    <row r="844" spans="1:6" x14ac:dyDescent="0.25">
      <c r="A844" s="16">
        <v>45016</v>
      </c>
      <c r="B844" s="17" t="s">
        <v>6</v>
      </c>
      <c r="C844" s="22">
        <v>-45112.92</v>
      </c>
      <c r="D844" s="17" t="s">
        <v>37</v>
      </c>
      <c r="E844" s="17" t="s">
        <v>52</v>
      </c>
      <c r="F844" s="17">
        <v>5175</v>
      </c>
    </row>
    <row r="845" spans="1:6" x14ac:dyDescent="0.25">
      <c r="A845" s="16">
        <v>45046</v>
      </c>
      <c r="B845" s="17" t="s">
        <v>6</v>
      </c>
      <c r="C845" s="22">
        <v>-6998.27</v>
      </c>
      <c r="D845" s="17" t="s">
        <v>37</v>
      </c>
      <c r="E845" s="17" t="s">
        <v>52</v>
      </c>
      <c r="F845" s="17">
        <v>5175</v>
      </c>
    </row>
    <row r="846" spans="1:6" x14ac:dyDescent="0.25">
      <c r="A846" s="16">
        <v>45077</v>
      </c>
      <c r="B846" s="17" t="s">
        <v>6</v>
      </c>
      <c r="C846" s="22">
        <v>-25019.87</v>
      </c>
      <c r="D846" s="17" t="s">
        <v>37</v>
      </c>
      <c r="E846" s="17" t="s">
        <v>52</v>
      </c>
      <c r="F846" s="17">
        <v>5175</v>
      </c>
    </row>
    <row r="847" spans="1:6" x14ac:dyDescent="0.25">
      <c r="A847" s="16">
        <v>45107</v>
      </c>
      <c r="B847" s="17" t="s">
        <v>6</v>
      </c>
      <c r="C847" s="22">
        <v>-31335.06</v>
      </c>
      <c r="D847" s="17" t="s">
        <v>37</v>
      </c>
      <c r="E847" s="17" t="s">
        <v>51</v>
      </c>
      <c r="F847" s="17">
        <v>5175</v>
      </c>
    </row>
    <row r="848" spans="1:6" x14ac:dyDescent="0.25">
      <c r="A848" s="16">
        <v>45138</v>
      </c>
      <c r="B848" s="17" t="s">
        <v>6</v>
      </c>
      <c r="C848" s="22">
        <v>-44934.400000000001</v>
      </c>
      <c r="D848" s="17" t="s">
        <v>37</v>
      </c>
      <c r="E848" s="17" t="s">
        <v>52</v>
      </c>
      <c r="F848" s="17">
        <v>5175</v>
      </c>
    </row>
    <row r="849" spans="1:6" x14ac:dyDescent="0.25">
      <c r="A849" s="16">
        <v>45169</v>
      </c>
      <c r="B849" s="17" t="s">
        <v>6</v>
      </c>
      <c r="C849" s="22">
        <v>-29268.65</v>
      </c>
      <c r="D849" s="17" t="s">
        <v>37</v>
      </c>
      <c r="E849" s="17" t="s">
        <v>51</v>
      </c>
      <c r="F849" s="17">
        <v>5175</v>
      </c>
    </row>
    <row r="850" spans="1:6" x14ac:dyDescent="0.25">
      <c r="A850" s="16">
        <v>45199</v>
      </c>
      <c r="B850" s="17" t="s">
        <v>6</v>
      </c>
      <c r="C850" s="22">
        <v>-10621.31</v>
      </c>
      <c r="D850" s="17" t="s">
        <v>37</v>
      </c>
      <c r="E850" s="17" t="s">
        <v>52</v>
      </c>
      <c r="F850" s="17">
        <v>5175</v>
      </c>
    </row>
    <row r="851" spans="1:6" x14ac:dyDescent="0.25">
      <c r="A851" s="16">
        <v>45230</v>
      </c>
      <c r="B851" s="17" t="s">
        <v>6</v>
      </c>
      <c r="C851" s="22">
        <v>-45996.82</v>
      </c>
      <c r="D851" s="17" t="s">
        <v>37</v>
      </c>
      <c r="E851" s="17" t="s">
        <v>51</v>
      </c>
      <c r="F851" s="17">
        <v>5175</v>
      </c>
    </row>
    <row r="852" spans="1:6" x14ac:dyDescent="0.25">
      <c r="A852" s="16">
        <v>45260</v>
      </c>
      <c r="B852" s="17" t="s">
        <v>6</v>
      </c>
      <c r="C852" s="22">
        <v>-31065.24</v>
      </c>
      <c r="D852" s="17" t="s">
        <v>37</v>
      </c>
      <c r="E852" s="17" t="s">
        <v>52</v>
      </c>
      <c r="F852" s="17">
        <v>5175</v>
      </c>
    </row>
    <row r="853" spans="1:6" x14ac:dyDescent="0.25">
      <c r="A853" s="16">
        <v>45291</v>
      </c>
      <c r="B853" s="17" t="s">
        <v>6</v>
      </c>
      <c r="C853" s="22">
        <v>-15403.61</v>
      </c>
      <c r="D853" s="17" t="s">
        <v>37</v>
      </c>
      <c r="E853" s="17" t="s">
        <v>51</v>
      </c>
      <c r="F853" s="17">
        <v>5175</v>
      </c>
    </row>
    <row r="854" spans="1:6" x14ac:dyDescent="0.25">
      <c r="A854" s="16">
        <v>45322</v>
      </c>
      <c r="B854" s="17" t="s">
        <v>6</v>
      </c>
      <c r="C854" s="22">
        <v>-7505.77</v>
      </c>
      <c r="D854" s="17" t="s">
        <v>37</v>
      </c>
      <c r="E854" s="17" t="s">
        <v>82</v>
      </c>
      <c r="F854" s="17">
        <v>5175</v>
      </c>
    </row>
    <row r="855" spans="1:6" x14ac:dyDescent="0.25">
      <c r="A855" s="16">
        <v>45351</v>
      </c>
      <c r="B855" s="17" t="s">
        <v>6</v>
      </c>
      <c r="C855" s="22">
        <v>-33072.25</v>
      </c>
      <c r="D855" s="17" t="s">
        <v>37</v>
      </c>
      <c r="E855" s="17" t="s">
        <v>82</v>
      </c>
      <c r="F855" s="17">
        <v>5175</v>
      </c>
    </row>
    <row r="856" spans="1:6" x14ac:dyDescent="0.25">
      <c r="A856" s="16">
        <v>45382</v>
      </c>
      <c r="B856" s="17" t="s">
        <v>6</v>
      </c>
      <c r="C856" s="22">
        <v>-5314.32</v>
      </c>
      <c r="D856" s="17" t="s">
        <v>37</v>
      </c>
      <c r="E856" s="17" t="s">
        <v>52</v>
      </c>
      <c r="F856" s="17">
        <v>5175</v>
      </c>
    </row>
    <row r="857" spans="1:6" x14ac:dyDescent="0.25">
      <c r="A857" s="16">
        <v>45412</v>
      </c>
      <c r="B857" s="17" t="s">
        <v>6</v>
      </c>
      <c r="C857" s="22">
        <v>-17324.54</v>
      </c>
      <c r="D857" s="17" t="s">
        <v>37</v>
      </c>
      <c r="E857" s="17" t="s">
        <v>52</v>
      </c>
      <c r="F857" s="17">
        <v>5175</v>
      </c>
    </row>
    <row r="858" spans="1:6" x14ac:dyDescent="0.25">
      <c r="A858" s="16">
        <v>45443</v>
      </c>
      <c r="B858" s="17" t="s">
        <v>6</v>
      </c>
      <c r="C858" s="22">
        <v>-36339.230000000003</v>
      </c>
      <c r="D858" s="17" t="s">
        <v>37</v>
      </c>
      <c r="E858" s="17" t="s">
        <v>51</v>
      </c>
      <c r="F858" s="17">
        <v>5175</v>
      </c>
    </row>
    <row r="859" spans="1:6" x14ac:dyDescent="0.25">
      <c r="A859" s="16">
        <v>45473</v>
      </c>
      <c r="B859" s="17" t="s">
        <v>6</v>
      </c>
      <c r="C859" s="22">
        <v>-27784.560000000001</v>
      </c>
      <c r="D859" s="17" t="s">
        <v>37</v>
      </c>
      <c r="E859" s="17" t="s">
        <v>82</v>
      </c>
      <c r="F859" s="17">
        <v>5175</v>
      </c>
    </row>
    <row r="860" spans="1:6" x14ac:dyDescent="0.25">
      <c r="A860" s="16">
        <v>45504</v>
      </c>
      <c r="B860" s="17" t="s">
        <v>6</v>
      </c>
      <c r="C860" s="22">
        <v>-41225.599999999999</v>
      </c>
      <c r="D860" s="17" t="s">
        <v>37</v>
      </c>
      <c r="E860" s="17" t="s">
        <v>82</v>
      </c>
      <c r="F860" s="17">
        <v>5175</v>
      </c>
    </row>
    <row r="861" spans="1:6" x14ac:dyDescent="0.25">
      <c r="A861" s="16">
        <v>45535</v>
      </c>
      <c r="B861" s="17" t="s">
        <v>6</v>
      </c>
      <c r="C861" s="22">
        <v>-11213.07</v>
      </c>
      <c r="D861" s="17" t="s">
        <v>37</v>
      </c>
      <c r="E861" s="17" t="s">
        <v>52</v>
      </c>
      <c r="F861" s="17">
        <v>5175</v>
      </c>
    </row>
    <row r="862" spans="1:6" x14ac:dyDescent="0.25">
      <c r="A862" s="16">
        <v>45565</v>
      </c>
      <c r="B862" s="17" t="s">
        <v>6</v>
      </c>
      <c r="C862" s="22">
        <v>-44967.97</v>
      </c>
      <c r="D862" s="17" t="s">
        <v>37</v>
      </c>
      <c r="E862" s="17" t="s">
        <v>82</v>
      </c>
      <c r="F862" s="17">
        <v>5175</v>
      </c>
    </row>
    <row r="863" spans="1:6" x14ac:dyDescent="0.25">
      <c r="A863" s="16">
        <v>45596</v>
      </c>
      <c r="B863" s="17" t="s">
        <v>6</v>
      </c>
      <c r="C863" s="22">
        <v>-10112.35</v>
      </c>
      <c r="D863" s="17" t="s">
        <v>37</v>
      </c>
      <c r="E863" s="17" t="s">
        <v>51</v>
      </c>
      <c r="F863" s="17">
        <v>5175</v>
      </c>
    </row>
    <row r="864" spans="1:6" x14ac:dyDescent="0.25">
      <c r="A864" s="16">
        <v>45626</v>
      </c>
      <c r="B864" s="17" t="s">
        <v>6</v>
      </c>
      <c r="C864" s="22">
        <v>-36235.199999999997</v>
      </c>
      <c r="D864" s="17" t="s">
        <v>37</v>
      </c>
      <c r="E864" s="17" t="s">
        <v>51</v>
      </c>
      <c r="F864" s="17">
        <v>5175</v>
      </c>
    </row>
    <row r="865" spans="1:6" x14ac:dyDescent="0.25">
      <c r="A865" s="16">
        <v>45657</v>
      </c>
      <c r="B865" s="17" t="s">
        <v>6</v>
      </c>
      <c r="C865" s="22">
        <v>-15025.09</v>
      </c>
      <c r="D865" s="17" t="s">
        <v>37</v>
      </c>
      <c r="E865" s="17" t="s">
        <v>82</v>
      </c>
      <c r="F865" s="17">
        <v>5175</v>
      </c>
    </row>
  </sheetData>
  <autoFilter ref="A1:F865" xr:uid="{BAA7B079-5B76-43AF-AC95-B84C44697C76}">
    <sortState xmlns:xlrd2="http://schemas.microsoft.com/office/spreadsheetml/2017/richdata2" ref="A2:F865">
      <sortCondition ref="B1:B86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DF83-00F7-48C8-A31E-07C9C87E8D95}">
  <sheetPr>
    <tabColor theme="1" tint="0.14999847407452621"/>
  </sheetPr>
  <dimension ref="A1:AB70"/>
  <sheetViews>
    <sheetView topLeftCell="A40" workbookViewId="0">
      <selection activeCell="B62" sqref="B62:M62"/>
    </sheetView>
  </sheetViews>
  <sheetFormatPr defaultRowHeight="15" x14ac:dyDescent="0.25"/>
  <cols>
    <col min="1" max="1" width="21.85546875" bestFit="1" customWidth="1"/>
    <col min="2" max="2" width="14" bestFit="1" customWidth="1"/>
    <col min="3" max="5" width="13.140625" bestFit="1" customWidth="1"/>
    <col min="6" max="6" width="13.85546875" bestFit="1" customWidth="1"/>
    <col min="7" max="13" width="13.140625" bestFit="1" customWidth="1"/>
    <col min="14" max="14" width="14.7109375" bestFit="1" customWidth="1"/>
    <col min="15" max="16" width="13.140625" bestFit="1" customWidth="1"/>
    <col min="17" max="17" width="13.85546875" bestFit="1" customWidth="1"/>
    <col min="18" max="19" width="13.140625" bestFit="1" customWidth="1"/>
    <col min="20" max="20" width="13.85546875" bestFit="1" customWidth="1"/>
    <col min="21" max="26" width="13.140625" bestFit="1" customWidth="1"/>
    <col min="27" max="28" width="14.7109375" bestFit="1" customWidth="1"/>
  </cols>
  <sheetData>
    <row r="1" spans="1:28" x14ac:dyDescent="0.25">
      <c r="A1" s="18" t="s">
        <v>31</v>
      </c>
      <c r="B1" t="s">
        <v>37</v>
      </c>
    </row>
    <row r="3" spans="1:28" x14ac:dyDescent="0.25">
      <c r="A3" s="18" t="s">
        <v>99</v>
      </c>
      <c r="B3" s="18" t="s">
        <v>94</v>
      </c>
    </row>
    <row r="4" spans="1:28" x14ac:dyDescent="0.25">
      <c r="B4" t="s">
        <v>96</v>
      </c>
      <c r="N4" t="s">
        <v>100</v>
      </c>
      <c r="O4" t="s">
        <v>97</v>
      </c>
      <c r="AA4" t="s">
        <v>113</v>
      </c>
      <c r="AB4" t="s">
        <v>95</v>
      </c>
    </row>
    <row r="5" spans="1:28" x14ac:dyDescent="0.25">
      <c r="A5" s="18" t="s">
        <v>98</v>
      </c>
      <c r="B5" t="s">
        <v>101</v>
      </c>
      <c r="C5" t="s">
        <v>102</v>
      </c>
      <c r="D5" t="s">
        <v>103</v>
      </c>
      <c r="E5" t="s">
        <v>104</v>
      </c>
      <c r="F5" t="s">
        <v>105</v>
      </c>
      <c r="G5" t="s">
        <v>106</v>
      </c>
      <c r="H5" t="s">
        <v>107</v>
      </c>
      <c r="I5" t="s">
        <v>108</v>
      </c>
      <c r="J5" t="s">
        <v>109</v>
      </c>
      <c r="K5" t="s">
        <v>110</v>
      </c>
      <c r="L5" t="s">
        <v>111</v>
      </c>
      <c r="M5" t="s">
        <v>112</v>
      </c>
      <c r="O5" t="s">
        <v>101</v>
      </c>
      <c r="P5" t="s">
        <v>102</v>
      </c>
      <c r="Q5" t="s">
        <v>103</v>
      </c>
      <c r="R5" t="s">
        <v>104</v>
      </c>
      <c r="S5" t="s">
        <v>105</v>
      </c>
      <c r="T5" t="s">
        <v>106</v>
      </c>
      <c r="U5" t="s">
        <v>107</v>
      </c>
      <c r="V5" t="s">
        <v>108</v>
      </c>
      <c r="W5" t="s">
        <v>109</v>
      </c>
      <c r="X5" t="s">
        <v>110</v>
      </c>
      <c r="Y5" t="s">
        <v>111</v>
      </c>
      <c r="Z5" t="s">
        <v>112</v>
      </c>
    </row>
    <row r="6" spans="1:28" x14ac:dyDescent="0.25">
      <c r="A6" s="19" t="s">
        <v>7</v>
      </c>
      <c r="B6" s="20">
        <v>-16059.62</v>
      </c>
      <c r="C6" s="20">
        <v>-34038.839999999997</v>
      </c>
      <c r="D6" s="20">
        <v>-36066.85</v>
      </c>
      <c r="E6" s="20">
        <v>-26402.99</v>
      </c>
      <c r="F6" s="20">
        <v>-16643.919999999998</v>
      </c>
      <c r="G6" s="20">
        <v>-17371.66</v>
      </c>
      <c r="H6" s="20">
        <v>-14671.31</v>
      </c>
      <c r="I6" s="20">
        <v>-9662.84</v>
      </c>
      <c r="J6" s="20">
        <v>-38615.360000000001</v>
      </c>
      <c r="K6" s="20">
        <v>-19496.55</v>
      </c>
      <c r="L6" s="20">
        <v>-39223.96</v>
      </c>
      <c r="M6" s="20">
        <v>-33937.050000000003</v>
      </c>
      <c r="N6" s="20">
        <v>-302190.95</v>
      </c>
      <c r="O6" s="20">
        <v>-28014.58</v>
      </c>
      <c r="P6" s="20">
        <v>-9738.2999999999993</v>
      </c>
      <c r="Q6" s="20">
        <v>-27774.17</v>
      </c>
      <c r="R6" s="20">
        <v>-15590.75</v>
      </c>
      <c r="S6" s="20">
        <v>-10477.76</v>
      </c>
      <c r="T6" s="20">
        <v>-17068.18</v>
      </c>
      <c r="U6" s="20">
        <v>-9202.5499999999993</v>
      </c>
      <c r="V6" s="20">
        <v>-13105.69</v>
      </c>
      <c r="W6" s="20">
        <v>-34253.25</v>
      </c>
      <c r="X6" s="20">
        <v>-44306.54</v>
      </c>
      <c r="Y6" s="20">
        <v>-26549.33</v>
      </c>
      <c r="Z6" s="20">
        <v>-8878.2900000000009</v>
      </c>
      <c r="AA6" s="20">
        <v>-244959.38999999998</v>
      </c>
      <c r="AB6" s="20">
        <v>-547150.34</v>
      </c>
    </row>
    <row r="7" spans="1:28" x14ac:dyDescent="0.25">
      <c r="A7" s="19" t="s">
        <v>68</v>
      </c>
      <c r="B7" s="20">
        <v>-20437.509999999998</v>
      </c>
      <c r="C7" s="20">
        <v>-18277.25</v>
      </c>
      <c r="D7" s="20">
        <v>-9112.91</v>
      </c>
      <c r="E7" s="20">
        <v>-5635.8</v>
      </c>
      <c r="F7" s="20">
        <v>-44453.24</v>
      </c>
      <c r="G7" s="20">
        <v>-34648.21</v>
      </c>
      <c r="H7" s="20">
        <v>-6867.99</v>
      </c>
      <c r="I7" s="20">
        <v>-39247.839999999997</v>
      </c>
      <c r="J7" s="20">
        <v>-10378.719999999999</v>
      </c>
      <c r="K7" s="20">
        <v>-39944.949999999997</v>
      </c>
      <c r="L7" s="20">
        <v>-27404.26</v>
      </c>
      <c r="M7" s="20">
        <v>-13163.54</v>
      </c>
      <c r="N7" s="20">
        <v>-269572.21999999997</v>
      </c>
      <c r="O7" s="20">
        <v>-48591.11</v>
      </c>
      <c r="P7" s="20">
        <v>-20021.150000000001</v>
      </c>
      <c r="Q7" s="20">
        <v>-48972.27</v>
      </c>
      <c r="R7" s="20">
        <v>-23567.69</v>
      </c>
      <c r="S7" s="20">
        <v>-24162.65</v>
      </c>
      <c r="T7" s="20">
        <v>-21299.77</v>
      </c>
      <c r="U7" s="20">
        <v>-25753.5</v>
      </c>
      <c r="V7" s="20">
        <v>-39772.370000000003</v>
      </c>
      <c r="W7" s="20">
        <v>-30307.18</v>
      </c>
      <c r="X7" s="20">
        <v>-33727.78</v>
      </c>
      <c r="Y7" s="20">
        <v>-19297.88</v>
      </c>
      <c r="Z7" s="20">
        <v>-5933.98</v>
      </c>
      <c r="AA7" s="20">
        <v>-341407.32999999996</v>
      </c>
      <c r="AB7" s="20">
        <v>-610979.55000000005</v>
      </c>
    </row>
    <row r="8" spans="1:28" x14ac:dyDescent="0.25">
      <c r="A8" s="19" t="s">
        <v>9</v>
      </c>
      <c r="B8" s="20">
        <v>-34160.51</v>
      </c>
      <c r="C8" s="20">
        <v>-48180.69</v>
      </c>
      <c r="D8" s="20">
        <v>-17512.14</v>
      </c>
      <c r="E8" s="20">
        <v>-20642.29</v>
      </c>
      <c r="F8" s="20">
        <v>-33476.43</v>
      </c>
      <c r="G8" s="20">
        <v>-39260.92</v>
      </c>
      <c r="H8" s="20">
        <v>-34913.629999999997</v>
      </c>
      <c r="I8" s="20">
        <v>-20204.7</v>
      </c>
      <c r="J8" s="20">
        <v>-42550.31</v>
      </c>
      <c r="K8" s="20">
        <v>-32500.05</v>
      </c>
      <c r="L8" s="20">
        <v>-14081.11</v>
      </c>
      <c r="M8" s="20">
        <v>-23007.1</v>
      </c>
      <c r="N8" s="20">
        <v>-360489.87999999995</v>
      </c>
      <c r="O8" s="20">
        <v>-41722.589999999997</v>
      </c>
      <c r="P8" s="20">
        <v>-27110.93</v>
      </c>
      <c r="Q8" s="20">
        <v>-15160.85</v>
      </c>
      <c r="R8" s="20">
        <v>-26054.12</v>
      </c>
      <c r="S8" s="20">
        <v>-42113.41</v>
      </c>
      <c r="T8" s="20">
        <v>-37325.14</v>
      </c>
      <c r="U8" s="20">
        <v>-36232.14</v>
      </c>
      <c r="V8" s="20">
        <v>-39287.51</v>
      </c>
      <c r="W8" s="20">
        <v>-22227.34</v>
      </c>
      <c r="X8" s="20">
        <v>-47191.22</v>
      </c>
      <c r="Y8" s="20">
        <v>-46655.87</v>
      </c>
      <c r="Z8" s="20">
        <v>-35652.080000000002</v>
      </c>
      <c r="AA8" s="20">
        <v>-416733.2</v>
      </c>
      <c r="AB8" s="20">
        <v>-777223.07999999984</v>
      </c>
    </row>
    <row r="9" spans="1:28" x14ac:dyDescent="0.25">
      <c r="A9" s="19" t="s">
        <v>10</v>
      </c>
      <c r="B9" s="20">
        <v>-5670.03</v>
      </c>
      <c r="C9" s="20">
        <v>-32741.93</v>
      </c>
      <c r="D9" s="20">
        <v>-5736.86</v>
      </c>
      <c r="E9" s="20">
        <v>-8145.8</v>
      </c>
      <c r="F9" s="20">
        <v>-14756.41</v>
      </c>
      <c r="G9" s="20">
        <v>-35230.82</v>
      </c>
      <c r="H9" s="20">
        <v>-20826.759999999998</v>
      </c>
      <c r="I9" s="20">
        <v>-33192.629999999997</v>
      </c>
      <c r="J9" s="20">
        <v>-7365.23</v>
      </c>
      <c r="K9" s="20">
        <v>-21674.36</v>
      </c>
      <c r="L9" s="20">
        <v>-11912.77</v>
      </c>
      <c r="M9" s="20">
        <v>-33896.019999999997</v>
      </c>
      <c r="N9" s="20">
        <v>-231149.62</v>
      </c>
      <c r="O9" s="20">
        <v>-15176.74</v>
      </c>
      <c r="P9" s="20">
        <v>-26081.53</v>
      </c>
      <c r="Q9" s="20">
        <v>-45820.49</v>
      </c>
      <c r="R9" s="20">
        <v>-7848.38</v>
      </c>
      <c r="S9" s="20">
        <v>-35672.959999999999</v>
      </c>
      <c r="T9" s="20">
        <v>-10053.51</v>
      </c>
      <c r="U9" s="20">
        <v>-42659.41</v>
      </c>
      <c r="V9" s="20">
        <v>-13429.19</v>
      </c>
      <c r="W9" s="20">
        <v>-44866.61</v>
      </c>
      <c r="X9" s="20">
        <v>-26233.18</v>
      </c>
      <c r="Y9" s="20">
        <v>-9376.5400000000009</v>
      </c>
      <c r="Z9" s="20">
        <v>-6191.57</v>
      </c>
      <c r="AA9" s="20">
        <v>-283410.11</v>
      </c>
      <c r="AB9" s="20">
        <v>-514559.73</v>
      </c>
    </row>
    <row r="10" spans="1:28" x14ac:dyDescent="0.25">
      <c r="A10" s="19" t="s">
        <v>14</v>
      </c>
      <c r="B10" s="20">
        <v>-2148.61</v>
      </c>
      <c r="C10" s="20">
        <v>-4212.4399999999996</v>
      </c>
      <c r="D10" s="20">
        <v>-3253.48</v>
      </c>
      <c r="E10" s="20">
        <v>-4979.9799999999996</v>
      </c>
      <c r="F10" s="20">
        <v>-3287.59</v>
      </c>
      <c r="G10" s="20">
        <v>-4298.13</v>
      </c>
      <c r="H10" s="20">
        <v>-3849.66</v>
      </c>
      <c r="I10" s="20">
        <v>-1281.52</v>
      </c>
      <c r="J10" s="20">
        <v>-1903.27</v>
      </c>
      <c r="K10" s="20">
        <v>-4776.66</v>
      </c>
      <c r="L10" s="20">
        <v>-3502.7</v>
      </c>
      <c r="M10" s="20">
        <v>-2628.41</v>
      </c>
      <c r="N10" s="20">
        <v>-40122.449999999997</v>
      </c>
      <c r="O10" s="20">
        <v>-2457.12</v>
      </c>
      <c r="P10" s="20">
        <v>-4449.75</v>
      </c>
      <c r="Q10" s="20">
        <v>-4013.82</v>
      </c>
      <c r="R10" s="20">
        <v>-1544.08</v>
      </c>
      <c r="S10" s="20">
        <v>-1097.78</v>
      </c>
      <c r="T10" s="20">
        <v>-3155.75</v>
      </c>
      <c r="U10" s="20">
        <v>-3013.06</v>
      </c>
      <c r="V10" s="20">
        <v>-1088.46</v>
      </c>
      <c r="W10" s="20">
        <v>-4549.1499999999996</v>
      </c>
      <c r="X10" s="20">
        <v>-2896.41</v>
      </c>
      <c r="Y10" s="20">
        <v>-3576.53</v>
      </c>
      <c r="Z10" s="20">
        <v>-1983.67</v>
      </c>
      <c r="AA10" s="20">
        <v>-33825.58</v>
      </c>
      <c r="AB10" s="20">
        <v>-73948.03</v>
      </c>
    </row>
    <row r="11" spans="1:28" x14ac:dyDescent="0.25">
      <c r="A11" s="19" t="s">
        <v>13</v>
      </c>
      <c r="B11" s="20">
        <v>894.03</v>
      </c>
      <c r="C11" s="20">
        <v>404.18</v>
      </c>
      <c r="D11" s="20">
        <v>326.75</v>
      </c>
      <c r="E11" s="20">
        <v>511.55</v>
      </c>
      <c r="F11" s="20">
        <v>1754.97</v>
      </c>
      <c r="G11" s="20">
        <v>952.51</v>
      </c>
      <c r="H11" s="20">
        <v>261.86</v>
      </c>
      <c r="I11" s="20">
        <v>1026.19</v>
      </c>
      <c r="J11" s="20">
        <v>533.11</v>
      </c>
      <c r="K11" s="20">
        <v>520.53</v>
      </c>
      <c r="L11" s="20">
        <v>231.98</v>
      </c>
      <c r="M11" s="20">
        <v>879.92</v>
      </c>
      <c r="N11" s="20">
        <v>8297.58</v>
      </c>
      <c r="O11" s="20">
        <v>617.59</v>
      </c>
      <c r="P11" s="20">
        <v>451.35</v>
      </c>
      <c r="Q11" s="20">
        <v>482.76</v>
      </c>
      <c r="R11" s="20">
        <v>258.02999999999997</v>
      </c>
      <c r="S11" s="20">
        <v>1705.67</v>
      </c>
      <c r="T11" s="20">
        <v>600.83000000000004</v>
      </c>
      <c r="U11" s="20">
        <v>707.99</v>
      </c>
      <c r="V11" s="20">
        <v>932.08</v>
      </c>
      <c r="W11" s="20">
        <v>296.5</v>
      </c>
      <c r="X11" s="20">
        <v>1741.93</v>
      </c>
      <c r="Y11" s="20">
        <v>1511.51</v>
      </c>
      <c r="Z11" s="20">
        <v>1282.1400000000001</v>
      </c>
      <c r="AA11" s="20">
        <v>10588.38</v>
      </c>
      <c r="AB11" s="20">
        <v>18885.96</v>
      </c>
    </row>
    <row r="12" spans="1:28" x14ac:dyDescent="0.25">
      <c r="A12" s="19" t="s">
        <v>2</v>
      </c>
      <c r="B12" s="20">
        <v>-23189.91</v>
      </c>
      <c r="C12" s="20">
        <v>-9885.7999999999993</v>
      </c>
      <c r="D12" s="20">
        <v>-22302.720000000001</v>
      </c>
      <c r="E12" s="20">
        <v>-5203.59</v>
      </c>
      <c r="F12" s="20">
        <v>-8182.65</v>
      </c>
      <c r="G12" s="20">
        <v>-46422.84</v>
      </c>
      <c r="H12" s="20">
        <v>-12258.33</v>
      </c>
      <c r="I12" s="20">
        <v>-15299.48</v>
      </c>
      <c r="J12" s="20">
        <v>-22762.74</v>
      </c>
      <c r="K12" s="20">
        <v>-29629.96</v>
      </c>
      <c r="L12" s="20">
        <v>-30102.66</v>
      </c>
      <c r="M12" s="20">
        <v>-28851.17</v>
      </c>
      <c r="N12" s="20">
        <v>-254091.84999999998</v>
      </c>
      <c r="O12" s="20">
        <v>-45667.360000000001</v>
      </c>
      <c r="P12" s="20">
        <v>-8289.89</v>
      </c>
      <c r="Q12" s="20">
        <v>-48744.83</v>
      </c>
      <c r="R12" s="20">
        <v>-19659.14</v>
      </c>
      <c r="S12" s="20">
        <v>-44484.75</v>
      </c>
      <c r="T12" s="20">
        <v>-36612.800000000003</v>
      </c>
      <c r="U12" s="20">
        <v>-19704.810000000001</v>
      </c>
      <c r="V12" s="20">
        <v>-42930.74</v>
      </c>
      <c r="W12" s="20">
        <v>-20838.73</v>
      </c>
      <c r="X12" s="20">
        <v>-23401.52</v>
      </c>
      <c r="Y12" s="20">
        <v>-23275.11</v>
      </c>
      <c r="Z12" s="20">
        <v>-20084.830000000002</v>
      </c>
      <c r="AA12" s="20">
        <v>-353694.51</v>
      </c>
      <c r="AB12" s="20">
        <v>-607786.36</v>
      </c>
    </row>
    <row r="13" spans="1:28" x14ac:dyDescent="0.25">
      <c r="A13" s="19" t="s">
        <v>1</v>
      </c>
      <c r="B13" s="20">
        <v>-10015.459999999999</v>
      </c>
      <c r="C13" s="20">
        <v>-6565.95</v>
      </c>
      <c r="D13" s="20">
        <v>-19273.68</v>
      </c>
      <c r="E13" s="20">
        <v>-25225.37</v>
      </c>
      <c r="F13" s="20">
        <v>-15011.2</v>
      </c>
      <c r="G13" s="20">
        <v>-49738.57</v>
      </c>
      <c r="H13" s="20">
        <v>-49604.99</v>
      </c>
      <c r="I13" s="20">
        <v>-31001.84</v>
      </c>
      <c r="J13" s="20">
        <v>-23140.34</v>
      </c>
      <c r="K13" s="20">
        <v>-48685.17</v>
      </c>
      <c r="L13" s="20">
        <v>-30949.83</v>
      </c>
      <c r="M13" s="20">
        <v>-9257.6</v>
      </c>
      <c r="N13" s="20">
        <v>-318469.99999999994</v>
      </c>
      <c r="O13" s="20">
        <v>-28773.55</v>
      </c>
      <c r="P13" s="20">
        <v>-37691.68</v>
      </c>
      <c r="Q13" s="20">
        <v>-41890.480000000003</v>
      </c>
      <c r="R13" s="20">
        <v>-12835.63</v>
      </c>
      <c r="S13" s="20">
        <v>-19307.46</v>
      </c>
      <c r="T13" s="20">
        <v>-45987.26</v>
      </c>
      <c r="U13" s="20">
        <v>-16442.900000000001</v>
      </c>
      <c r="V13" s="20">
        <v>-14162.82</v>
      </c>
      <c r="W13" s="20">
        <v>-23510.94</v>
      </c>
      <c r="X13" s="20">
        <v>-13295.7</v>
      </c>
      <c r="Y13" s="20">
        <v>-13080.88</v>
      </c>
      <c r="Z13" s="20">
        <v>-10696.52</v>
      </c>
      <c r="AA13" s="20">
        <v>-277675.82</v>
      </c>
      <c r="AB13" s="20">
        <v>-596145.81999999983</v>
      </c>
    </row>
    <row r="14" spans="1:28" x14ac:dyDescent="0.25">
      <c r="A14" s="19" t="s">
        <v>64</v>
      </c>
      <c r="B14" s="20">
        <v>-27899.79</v>
      </c>
      <c r="C14" s="20">
        <v>-28700.93</v>
      </c>
      <c r="D14" s="20">
        <v>-11623.3</v>
      </c>
      <c r="E14" s="20">
        <v>-21059.63</v>
      </c>
      <c r="F14" s="20">
        <v>-32716.14</v>
      </c>
      <c r="G14" s="20">
        <v>-44009.58</v>
      </c>
      <c r="H14" s="20">
        <v>-11980.19</v>
      </c>
      <c r="I14" s="20">
        <v>-46430.05</v>
      </c>
      <c r="J14" s="20">
        <v>-30734.12</v>
      </c>
      <c r="K14" s="20">
        <v>-8601.4</v>
      </c>
      <c r="L14" s="20">
        <v>-14139.18</v>
      </c>
      <c r="M14" s="20">
        <v>-41212.67</v>
      </c>
      <c r="N14" s="20">
        <v>-319106.98</v>
      </c>
      <c r="O14" s="20">
        <v>-33019.699999999997</v>
      </c>
      <c r="P14" s="20">
        <v>-40849.42</v>
      </c>
      <c r="Q14" s="20">
        <v>-44986.29</v>
      </c>
      <c r="R14" s="20">
        <v>-34320.050000000003</v>
      </c>
      <c r="S14" s="20">
        <v>-33815.69</v>
      </c>
      <c r="T14" s="20">
        <v>-12578.9</v>
      </c>
      <c r="U14" s="20">
        <v>-23411.98</v>
      </c>
      <c r="V14" s="20">
        <v>-45526.2</v>
      </c>
      <c r="W14" s="20">
        <v>-38498.089999999997</v>
      </c>
      <c r="X14" s="20">
        <v>-8757.7000000000007</v>
      </c>
      <c r="Y14" s="20">
        <v>-45833.919999999998</v>
      </c>
      <c r="Z14" s="20">
        <v>-17072.490000000002</v>
      </c>
      <c r="AA14" s="20">
        <v>-378670.43000000005</v>
      </c>
      <c r="AB14" s="20">
        <v>-697777.40999999992</v>
      </c>
    </row>
    <row r="15" spans="1:28" x14ac:dyDescent="0.25">
      <c r="A15" s="19" t="s">
        <v>11</v>
      </c>
      <c r="B15" s="20">
        <v>-16791.099999999999</v>
      </c>
      <c r="C15" s="20">
        <v>-43859.64</v>
      </c>
      <c r="D15" s="20">
        <v>-5428.66</v>
      </c>
      <c r="E15" s="20">
        <v>-16082.15</v>
      </c>
      <c r="F15" s="20">
        <v>-20802.28</v>
      </c>
      <c r="G15" s="20">
        <v>-19461.48</v>
      </c>
      <c r="H15" s="20">
        <v>-14555.08</v>
      </c>
      <c r="I15" s="20">
        <v>-18832.62</v>
      </c>
      <c r="J15" s="20">
        <v>-43761.61</v>
      </c>
      <c r="K15" s="20">
        <v>-18823.939999999999</v>
      </c>
      <c r="L15" s="20">
        <v>-46892.69</v>
      </c>
      <c r="M15" s="20">
        <v>-38385.74</v>
      </c>
      <c r="N15" s="20">
        <v>-303676.99</v>
      </c>
      <c r="O15" s="20">
        <v>-39981.4</v>
      </c>
      <c r="P15" s="20">
        <v>-38585.22</v>
      </c>
      <c r="Q15" s="20">
        <v>-19168.400000000001</v>
      </c>
      <c r="R15" s="20">
        <v>-45243.47</v>
      </c>
      <c r="S15" s="20">
        <v>-19668.88</v>
      </c>
      <c r="T15" s="20">
        <v>-6336.76</v>
      </c>
      <c r="U15" s="20">
        <v>-46618.23</v>
      </c>
      <c r="V15" s="20">
        <v>-8794.7900000000009</v>
      </c>
      <c r="W15" s="20">
        <v>-11732.86</v>
      </c>
      <c r="X15" s="20">
        <v>-25220.51</v>
      </c>
      <c r="Y15" s="20">
        <v>-38859.03</v>
      </c>
      <c r="Z15" s="20">
        <v>-41086.379999999997</v>
      </c>
      <c r="AA15" s="20">
        <v>-341295.93000000005</v>
      </c>
      <c r="AB15" s="20">
        <v>-644972.92000000004</v>
      </c>
    </row>
    <row r="16" spans="1:28" x14ac:dyDescent="0.25">
      <c r="A16" s="19" t="s">
        <v>40</v>
      </c>
      <c r="B16" s="20">
        <v>14697.02</v>
      </c>
      <c r="C16" s="20">
        <v>7169.86</v>
      </c>
      <c r="D16" s="20">
        <v>36376.36</v>
      </c>
      <c r="E16" s="20">
        <v>39410.269999999997</v>
      </c>
      <c r="F16" s="20">
        <v>28316.77</v>
      </c>
      <c r="G16" s="20">
        <v>6542.39</v>
      </c>
      <c r="H16" s="20">
        <v>37821.39</v>
      </c>
      <c r="I16" s="20">
        <v>16197.2</v>
      </c>
      <c r="J16" s="20">
        <v>37800.07</v>
      </c>
      <c r="K16" s="20">
        <v>49907.06</v>
      </c>
      <c r="L16" s="20">
        <v>29079.16</v>
      </c>
      <c r="M16" s="20">
        <v>39924.400000000001</v>
      </c>
      <c r="N16" s="20">
        <v>343241.95</v>
      </c>
      <c r="O16" s="20">
        <v>21371.53</v>
      </c>
      <c r="P16" s="20">
        <v>25312.7</v>
      </c>
      <c r="Q16" s="20">
        <v>40328.67</v>
      </c>
      <c r="R16" s="20">
        <v>10565.95</v>
      </c>
      <c r="S16" s="20">
        <v>48284.4</v>
      </c>
      <c r="T16" s="20">
        <v>8708.69</v>
      </c>
      <c r="U16" s="20">
        <v>27135.42</v>
      </c>
      <c r="V16" s="20">
        <v>33871.879999999997</v>
      </c>
      <c r="W16" s="20">
        <v>24615.96</v>
      </c>
      <c r="X16" s="20">
        <v>35441.660000000003</v>
      </c>
      <c r="Y16" s="20">
        <v>47908.79</v>
      </c>
      <c r="Z16" s="20">
        <v>30516.69</v>
      </c>
      <c r="AA16" s="20">
        <v>354062.33999999997</v>
      </c>
      <c r="AB16" s="20">
        <v>697304.29</v>
      </c>
    </row>
    <row r="17" spans="1:28" x14ac:dyDescent="0.25">
      <c r="A17" s="19" t="s">
        <v>3</v>
      </c>
      <c r="B17" s="20">
        <v>-22970.2</v>
      </c>
      <c r="C17" s="20">
        <v>-6057.93</v>
      </c>
      <c r="D17" s="20">
        <v>-16170.54</v>
      </c>
      <c r="E17" s="20">
        <v>-48880.61</v>
      </c>
      <c r="F17" s="20">
        <v>-22759.17</v>
      </c>
      <c r="G17" s="20">
        <v>-32119.63</v>
      </c>
      <c r="H17" s="20">
        <v>-22101.86</v>
      </c>
      <c r="I17" s="20">
        <v>-42726.080000000002</v>
      </c>
      <c r="J17" s="20">
        <v>-11503.55</v>
      </c>
      <c r="K17" s="20">
        <v>-45438.35</v>
      </c>
      <c r="L17" s="20">
        <v>-48060.09</v>
      </c>
      <c r="M17" s="20">
        <v>-14254.86</v>
      </c>
      <c r="N17" s="20">
        <v>-333042.87</v>
      </c>
      <c r="O17" s="20">
        <v>-28409.97</v>
      </c>
      <c r="P17" s="20">
        <v>-46002.73</v>
      </c>
      <c r="Q17" s="20">
        <v>-33942.04</v>
      </c>
      <c r="R17" s="20">
        <v>-21666.53</v>
      </c>
      <c r="S17" s="20">
        <v>-18758.759999999998</v>
      </c>
      <c r="T17" s="20">
        <v>-35501.440000000002</v>
      </c>
      <c r="U17" s="20">
        <v>-16503.48</v>
      </c>
      <c r="V17" s="20">
        <v>-39358.86</v>
      </c>
      <c r="W17" s="20">
        <v>-44672.71</v>
      </c>
      <c r="X17" s="20">
        <v>-43976.04</v>
      </c>
      <c r="Y17" s="20">
        <v>-30018.639999999999</v>
      </c>
      <c r="Z17" s="20">
        <v>-41046.18</v>
      </c>
      <c r="AA17" s="20">
        <v>-399857.38000000006</v>
      </c>
      <c r="AB17" s="20">
        <v>-732900.25</v>
      </c>
    </row>
    <row r="18" spans="1:28" x14ac:dyDescent="0.25">
      <c r="A18" s="19" t="s">
        <v>8</v>
      </c>
      <c r="B18" s="20">
        <v>-16462.97</v>
      </c>
      <c r="C18" s="20">
        <v>-12510.34</v>
      </c>
      <c r="D18" s="20">
        <v>-36403.18</v>
      </c>
      <c r="E18" s="20">
        <v>-10123.84</v>
      </c>
      <c r="F18" s="20">
        <v>-20646.5</v>
      </c>
      <c r="G18" s="20">
        <v>-31232.41</v>
      </c>
      <c r="H18" s="20">
        <v>-49619.1</v>
      </c>
      <c r="I18" s="20">
        <v>-36152.949999999997</v>
      </c>
      <c r="J18" s="20">
        <v>-45410.03</v>
      </c>
      <c r="K18" s="20">
        <v>-41034.370000000003</v>
      </c>
      <c r="L18" s="20">
        <v>-43645.46</v>
      </c>
      <c r="M18" s="20">
        <v>-48847.93</v>
      </c>
      <c r="N18" s="20">
        <v>-392089.08</v>
      </c>
      <c r="O18" s="20">
        <v>-18478.259999999998</v>
      </c>
      <c r="P18" s="20">
        <v>-35139.1</v>
      </c>
      <c r="Q18" s="20">
        <v>-49724.52</v>
      </c>
      <c r="R18" s="20">
        <v>-26746.11</v>
      </c>
      <c r="S18" s="20">
        <v>-38864.449999999997</v>
      </c>
      <c r="T18" s="20">
        <v>-41044.35</v>
      </c>
      <c r="U18" s="20">
        <v>-9314.02</v>
      </c>
      <c r="V18" s="20">
        <v>-18538.61</v>
      </c>
      <c r="W18" s="20">
        <v>-47390.22</v>
      </c>
      <c r="X18" s="20">
        <v>-25040.560000000001</v>
      </c>
      <c r="Y18" s="20">
        <v>-25791.29</v>
      </c>
      <c r="Z18" s="20">
        <v>-14931.74</v>
      </c>
      <c r="AA18" s="20">
        <v>-351003.23</v>
      </c>
      <c r="AB18" s="20">
        <v>-743092.31</v>
      </c>
    </row>
    <row r="19" spans="1:28" x14ac:dyDescent="0.25">
      <c r="A19" s="19" t="s">
        <v>55</v>
      </c>
      <c r="B19" s="20">
        <v>-5724</v>
      </c>
      <c r="C19" s="20">
        <v>-48067.11</v>
      </c>
      <c r="D19" s="20">
        <v>-36636.160000000003</v>
      </c>
      <c r="E19" s="20">
        <v>-28426.04</v>
      </c>
      <c r="F19" s="20">
        <v>-21714.33</v>
      </c>
      <c r="G19" s="20">
        <v>-20802.04</v>
      </c>
      <c r="H19" s="20">
        <v>-49666.1</v>
      </c>
      <c r="I19" s="20">
        <v>-33317.769999999997</v>
      </c>
      <c r="J19" s="20">
        <v>-5834.45</v>
      </c>
      <c r="K19" s="20">
        <v>-13186.7</v>
      </c>
      <c r="L19" s="20">
        <v>-9227.18</v>
      </c>
      <c r="M19" s="20">
        <v>-9943.6299999999992</v>
      </c>
      <c r="N19" s="20">
        <v>-282545.51</v>
      </c>
      <c r="O19" s="20">
        <v>-41822.01</v>
      </c>
      <c r="P19" s="20">
        <v>-21649.17</v>
      </c>
      <c r="Q19" s="20">
        <v>-19201.21</v>
      </c>
      <c r="R19" s="20">
        <v>-43708.01</v>
      </c>
      <c r="S19" s="20">
        <v>-46196.54</v>
      </c>
      <c r="T19" s="20">
        <v>-12429.45</v>
      </c>
      <c r="U19" s="20">
        <v>-16779.47</v>
      </c>
      <c r="V19" s="20">
        <v>-7323.05</v>
      </c>
      <c r="W19" s="20">
        <v>-26427.74</v>
      </c>
      <c r="X19" s="20">
        <v>-46152.1</v>
      </c>
      <c r="Y19" s="20">
        <v>-36430.1</v>
      </c>
      <c r="Z19" s="20">
        <v>-32096.92</v>
      </c>
      <c r="AA19" s="20">
        <v>-350215.76999999996</v>
      </c>
      <c r="AB19" s="20">
        <v>-632761.28</v>
      </c>
    </row>
    <row r="20" spans="1:28" x14ac:dyDescent="0.25">
      <c r="A20" s="19" t="s">
        <v>19</v>
      </c>
      <c r="B20" s="20">
        <v>300588.90000000002</v>
      </c>
      <c r="C20" s="20">
        <v>375848.1</v>
      </c>
      <c r="D20" s="20">
        <v>446630.5</v>
      </c>
      <c r="E20" s="20">
        <v>484264.80000000005</v>
      </c>
      <c r="F20" s="20">
        <v>168186</v>
      </c>
      <c r="G20" s="20">
        <v>276635.2</v>
      </c>
      <c r="H20" s="20">
        <v>160455.70000000001</v>
      </c>
      <c r="I20" s="20">
        <v>383596.5</v>
      </c>
      <c r="J20" s="20">
        <v>179315.3</v>
      </c>
      <c r="K20" s="20">
        <v>155419</v>
      </c>
      <c r="L20" s="20">
        <v>88087.099999999991</v>
      </c>
      <c r="M20" s="20">
        <v>303892.7</v>
      </c>
      <c r="N20" s="20">
        <v>3322919.8000000003</v>
      </c>
      <c r="O20" s="20">
        <v>430133.1</v>
      </c>
      <c r="P20" s="20">
        <v>265492.8</v>
      </c>
      <c r="Q20" s="20">
        <v>10541.099999999999</v>
      </c>
      <c r="R20" s="20">
        <v>278927.5</v>
      </c>
      <c r="S20" s="20">
        <v>181682.7</v>
      </c>
      <c r="T20" s="20">
        <v>292637.90000000002</v>
      </c>
      <c r="U20" s="20">
        <v>72878.399999999994</v>
      </c>
      <c r="V20" s="20">
        <v>447536.2</v>
      </c>
      <c r="W20" s="20">
        <v>303787.59999999998</v>
      </c>
      <c r="X20" s="20">
        <v>257945.9</v>
      </c>
      <c r="Y20" s="20">
        <v>300347.8</v>
      </c>
      <c r="Z20" s="20">
        <v>40683.4</v>
      </c>
      <c r="AA20" s="20">
        <v>2882594.3999999994</v>
      </c>
      <c r="AB20" s="20">
        <v>6205514.200000002</v>
      </c>
    </row>
    <row r="21" spans="1:28" x14ac:dyDescent="0.25">
      <c r="A21" s="19" t="s">
        <v>18</v>
      </c>
      <c r="B21" s="20">
        <v>498599.3</v>
      </c>
      <c r="C21" s="20">
        <v>404731.2</v>
      </c>
      <c r="D21" s="20">
        <v>418305.89999999997</v>
      </c>
      <c r="E21" s="20">
        <v>334827.69999999995</v>
      </c>
      <c r="F21" s="20">
        <v>33312.600000000006</v>
      </c>
      <c r="G21" s="20">
        <v>307511.5</v>
      </c>
      <c r="H21" s="20">
        <v>135992.4</v>
      </c>
      <c r="I21" s="20">
        <v>24614.2</v>
      </c>
      <c r="J21" s="20">
        <v>395383</v>
      </c>
      <c r="K21" s="20">
        <v>68619.199999999997</v>
      </c>
      <c r="L21" s="20">
        <v>434992.69999999995</v>
      </c>
      <c r="M21" s="20">
        <v>211981.4</v>
      </c>
      <c r="N21" s="20">
        <v>3268871.1</v>
      </c>
      <c r="O21" s="20">
        <v>305944.90000000002</v>
      </c>
      <c r="P21" s="20">
        <v>193091.19999999998</v>
      </c>
      <c r="Q21" s="20">
        <v>99033.600000000006</v>
      </c>
      <c r="R21" s="20">
        <v>363395.6</v>
      </c>
      <c r="S21" s="20">
        <v>345156.5</v>
      </c>
      <c r="T21" s="20">
        <v>261550.40000000002</v>
      </c>
      <c r="U21" s="20">
        <v>354657.5</v>
      </c>
      <c r="V21" s="20">
        <v>404947.9</v>
      </c>
      <c r="W21" s="20">
        <v>243413.1</v>
      </c>
      <c r="X21" s="20">
        <v>412398.30000000005</v>
      </c>
      <c r="Y21" s="20">
        <v>134681.5</v>
      </c>
      <c r="Z21" s="20">
        <v>106986</v>
      </c>
      <c r="AA21" s="20">
        <v>3225256.5</v>
      </c>
      <c r="AB21" s="20">
        <v>6494127.6000000006</v>
      </c>
    </row>
    <row r="22" spans="1:28" x14ac:dyDescent="0.25">
      <c r="A22" s="19" t="s">
        <v>16</v>
      </c>
      <c r="B22" s="20">
        <v>-4320.1000000000004</v>
      </c>
      <c r="C22" s="20">
        <v>-4732.2</v>
      </c>
      <c r="D22" s="20">
        <v>-3151.7</v>
      </c>
      <c r="E22" s="20">
        <v>-3928.25</v>
      </c>
      <c r="F22" s="20">
        <v>-4940.79</v>
      </c>
      <c r="G22" s="20">
        <v>-4440.75</v>
      </c>
      <c r="H22" s="20">
        <v>-1909.48</v>
      </c>
      <c r="I22" s="20">
        <v>-3294.08</v>
      </c>
      <c r="J22" s="20">
        <v>-1210.6600000000001</v>
      </c>
      <c r="K22" s="20">
        <v>-2542.21</v>
      </c>
      <c r="L22" s="20">
        <v>-4558.74</v>
      </c>
      <c r="M22" s="20">
        <v>-2151.41</v>
      </c>
      <c r="N22" s="20">
        <v>-41180.369999999995</v>
      </c>
      <c r="O22" s="20">
        <v>-2018.96</v>
      </c>
      <c r="P22" s="20">
        <v>-2175.9</v>
      </c>
      <c r="Q22" s="20">
        <v>-2310.2399999999998</v>
      </c>
      <c r="R22" s="20">
        <v>-4467.66</v>
      </c>
      <c r="S22" s="20">
        <v>-2205.2600000000002</v>
      </c>
      <c r="T22" s="20">
        <v>-1388.02</v>
      </c>
      <c r="U22" s="20">
        <v>-2369.0300000000002</v>
      </c>
      <c r="V22" s="20">
        <v>-1992.24</v>
      </c>
      <c r="W22" s="20">
        <v>-2301.61</v>
      </c>
      <c r="X22" s="20">
        <v>-2952.54</v>
      </c>
      <c r="Y22" s="20">
        <v>-4366.9399999999996</v>
      </c>
      <c r="Z22" s="20">
        <v>-3956.71</v>
      </c>
      <c r="AA22" s="20">
        <v>-32505.11</v>
      </c>
      <c r="AB22" s="20">
        <v>-73685.48</v>
      </c>
    </row>
    <row r="23" spans="1:28" x14ac:dyDescent="0.25">
      <c r="A23" s="19" t="s">
        <v>6</v>
      </c>
      <c r="B23" s="20">
        <v>-21996.25</v>
      </c>
      <c r="C23" s="20">
        <v>-14256.02</v>
      </c>
      <c r="D23" s="20">
        <v>-45112.92</v>
      </c>
      <c r="E23" s="20">
        <v>-6998.27</v>
      </c>
      <c r="F23" s="20">
        <v>-25019.87</v>
      </c>
      <c r="G23" s="20">
        <v>-31335.06</v>
      </c>
      <c r="H23" s="20">
        <v>-44934.400000000001</v>
      </c>
      <c r="I23" s="20">
        <v>-29268.65</v>
      </c>
      <c r="J23" s="20">
        <v>-10621.31</v>
      </c>
      <c r="K23" s="20">
        <v>-45996.82</v>
      </c>
      <c r="L23" s="20">
        <v>-31065.24</v>
      </c>
      <c r="M23" s="20">
        <v>-15403.61</v>
      </c>
      <c r="N23" s="20">
        <v>-322008.42</v>
      </c>
      <c r="O23" s="20">
        <v>-7505.77</v>
      </c>
      <c r="P23" s="20">
        <v>-33072.25</v>
      </c>
      <c r="Q23" s="20">
        <v>-5314.32</v>
      </c>
      <c r="R23" s="20">
        <v>-17324.54</v>
      </c>
      <c r="S23" s="20">
        <v>-36339.230000000003</v>
      </c>
      <c r="T23" s="20">
        <v>-27784.560000000001</v>
      </c>
      <c r="U23" s="20">
        <v>-41225.599999999999</v>
      </c>
      <c r="V23" s="20">
        <v>-11213.07</v>
      </c>
      <c r="W23" s="20">
        <v>-44967.97</v>
      </c>
      <c r="X23" s="20">
        <v>-10112.35</v>
      </c>
      <c r="Y23" s="20">
        <v>-36235.199999999997</v>
      </c>
      <c r="Z23" s="20">
        <v>-15025.09</v>
      </c>
      <c r="AA23" s="20">
        <v>-286119.95000000007</v>
      </c>
      <c r="AB23" s="20">
        <v>-608128.36999999988</v>
      </c>
    </row>
    <row r="24" spans="1:28" x14ac:dyDescent="0.25">
      <c r="A24" s="19" t="s">
        <v>95</v>
      </c>
      <c r="B24" s="20">
        <v>586933.19000000006</v>
      </c>
      <c r="C24" s="20">
        <v>476066.26999999996</v>
      </c>
      <c r="D24" s="20">
        <v>633854.41</v>
      </c>
      <c r="E24" s="20">
        <v>627279.71</v>
      </c>
      <c r="F24" s="20">
        <v>-52840.179999999993</v>
      </c>
      <c r="G24" s="20">
        <v>181269.50000000006</v>
      </c>
      <c r="H24" s="20">
        <v>-3227.5299999999988</v>
      </c>
      <c r="I24" s="20">
        <v>65521.04</v>
      </c>
      <c r="J24" s="20">
        <v>317239.78000000003</v>
      </c>
      <c r="K24" s="20">
        <v>-97865.7</v>
      </c>
      <c r="L24" s="20">
        <v>197625.06999999995</v>
      </c>
      <c r="M24" s="20">
        <v>241737.68</v>
      </c>
      <c r="N24" s="20">
        <v>3173593.2400000012</v>
      </c>
      <c r="O24" s="20">
        <v>376427.99999999994</v>
      </c>
      <c r="P24" s="20">
        <v>133491.03000000003</v>
      </c>
      <c r="Q24" s="20">
        <v>-256637.80000000008</v>
      </c>
      <c r="R24" s="20">
        <v>352570.92000000004</v>
      </c>
      <c r="S24" s="20">
        <v>203663.68999999997</v>
      </c>
      <c r="T24" s="20">
        <v>254931.93000000005</v>
      </c>
      <c r="U24" s="20">
        <v>146149.12999999995</v>
      </c>
      <c r="V24" s="20">
        <v>590764.46000000008</v>
      </c>
      <c r="W24" s="20">
        <v>175568.76</v>
      </c>
      <c r="X24" s="20">
        <v>354263.64000000007</v>
      </c>
      <c r="Y24" s="20">
        <v>125102.33999999992</v>
      </c>
      <c r="Z24" s="20">
        <v>-75168.220000000016</v>
      </c>
      <c r="AA24" s="20">
        <v>2381127.879999999</v>
      </c>
      <c r="AB24" s="20">
        <v>5554721.1200000029</v>
      </c>
    </row>
    <row r="26" spans="1:28" x14ac:dyDescent="0.25">
      <c r="A26" s="18" t="s">
        <v>31</v>
      </c>
      <c r="B26" t="s">
        <v>34</v>
      </c>
    </row>
    <row r="28" spans="1:28" x14ac:dyDescent="0.25">
      <c r="A28" s="18" t="s">
        <v>99</v>
      </c>
      <c r="B28" s="18" t="s">
        <v>94</v>
      </c>
    </row>
    <row r="29" spans="1:28" x14ac:dyDescent="0.25">
      <c r="B29" t="s">
        <v>96</v>
      </c>
      <c r="N29" t="s">
        <v>100</v>
      </c>
      <c r="O29" t="s">
        <v>97</v>
      </c>
      <c r="AA29" t="s">
        <v>113</v>
      </c>
      <c r="AB29" t="s">
        <v>95</v>
      </c>
    </row>
    <row r="30" spans="1:28" x14ac:dyDescent="0.25">
      <c r="A30" s="18" t="s">
        <v>98</v>
      </c>
      <c r="B30" t="s">
        <v>101</v>
      </c>
      <c r="C30" t="s">
        <v>102</v>
      </c>
      <c r="D30" t="s">
        <v>103</v>
      </c>
      <c r="E30" t="s">
        <v>104</v>
      </c>
      <c r="F30" t="s">
        <v>105</v>
      </c>
      <c r="G30" t="s">
        <v>106</v>
      </c>
      <c r="H30" t="s">
        <v>107</v>
      </c>
      <c r="I30" t="s">
        <v>108</v>
      </c>
      <c r="J30" t="s">
        <v>109</v>
      </c>
      <c r="K30" t="s">
        <v>110</v>
      </c>
      <c r="L30" t="s">
        <v>111</v>
      </c>
      <c r="M30" t="s">
        <v>112</v>
      </c>
      <c r="O30" t="s">
        <v>101</v>
      </c>
      <c r="P30" t="s">
        <v>102</v>
      </c>
      <c r="Q30" t="s">
        <v>103</v>
      </c>
      <c r="R30" t="s">
        <v>104</v>
      </c>
      <c r="S30" t="s">
        <v>105</v>
      </c>
      <c r="T30" t="s">
        <v>106</v>
      </c>
      <c r="U30" t="s">
        <v>107</v>
      </c>
      <c r="V30" t="s">
        <v>108</v>
      </c>
      <c r="W30" t="s">
        <v>109</v>
      </c>
      <c r="X30" t="s">
        <v>110</v>
      </c>
      <c r="Y30" t="s">
        <v>111</v>
      </c>
      <c r="Z30" t="s">
        <v>112</v>
      </c>
    </row>
    <row r="31" spans="1:28" x14ac:dyDescent="0.25">
      <c r="A31" s="19" t="s">
        <v>7</v>
      </c>
      <c r="B31" s="20">
        <v>-23653.360000000001</v>
      </c>
      <c r="C31" s="20">
        <v>-32666.42</v>
      </c>
      <c r="D31" s="20">
        <v>-29418.29</v>
      </c>
      <c r="E31" s="20">
        <v>-24563.17</v>
      </c>
      <c r="F31" s="20">
        <v>-24847.01</v>
      </c>
      <c r="G31" s="20">
        <v>-27847.88</v>
      </c>
      <c r="H31" s="20">
        <v>-45105.61</v>
      </c>
      <c r="I31" s="20">
        <v>-27619.63</v>
      </c>
      <c r="J31" s="20">
        <v>-12574.4</v>
      </c>
      <c r="K31" s="20">
        <v>-37877.4</v>
      </c>
      <c r="L31" s="20">
        <v>-45002.85</v>
      </c>
      <c r="M31" s="20">
        <v>-31799.98</v>
      </c>
      <c r="N31" s="20">
        <v>-362975.99999999994</v>
      </c>
      <c r="O31" s="20">
        <v>-46130.35</v>
      </c>
      <c r="P31" s="20">
        <v>-21975.55</v>
      </c>
      <c r="Q31" s="20">
        <v>-5828.89</v>
      </c>
      <c r="R31" s="20">
        <v>-39329.14</v>
      </c>
      <c r="S31" s="20">
        <v>-15214.55</v>
      </c>
      <c r="T31" s="20">
        <v>-14742.4</v>
      </c>
      <c r="U31" s="20">
        <v>-15718.95</v>
      </c>
      <c r="V31" s="20">
        <v>-17656.86</v>
      </c>
      <c r="W31" s="20">
        <v>-6135.23</v>
      </c>
      <c r="X31" s="20">
        <v>-28318.84</v>
      </c>
      <c r="Y31" s="20">
        <v>-15359.47</v>
      </c>
      <c r="Z31" s="20">
        <v>-9503.6200000000008</v>
      </c>
      <c r="AA31" s="20">
        <v>-235913.85</v>
      </c>
      <c r="AB31" s="20">
        <v>-598889.84999999986</v>
      </c>
    </row>
    <row r="32" spans="1:28" x14ac:dyDescent="0.25">
      <c r="A32" s="19" t="s">
        <v>68</v>
      </c>
      <c r="B32" s="20">
        <v>-37989.89</v>
      </c>
      <c r="C32" s="20">
        <v>-19192.2</v>
      </c>
      <c r="D32" s="20">
        <v>-20230.12</v>
      </c>
      <c r="E32" s="20">
        <v>-24946.86</v>
      </c>
      <c r="F32" s="20">
        <v>-8276.49</v>
      </c>
      <c r="G32" s="20">
        <v>-41112.86</v>
      </c>
      <c r="H32" s="20">
        <v>-26521.33</v>
      </c>
      <c r="I32" s="20">
        <v>-42487.24</v>
      </c>
      <c r="J32" s="20">
        <v>-8742.17</v>
      </c>
      <c r="K32" s="20">
        <v>-40966.49</v>
      </c>
      <c r="L32" s="20">
        <v>-9950.25</v>
      </c>
      <c r="M32" s="20">
        <v>-40388.230000000003</v>
      </c>
      <c r="N32" s="20">
        <v>-320804.13</v>
      </c>
      <c r="O32" s="20">
        <v>-44920.87</v>
      </c>
      <c r="P32" s="20">
        <v>-30758.69</v>
      </c>
      <c r="Q32" s="20">
        <v>-35351.35</v>
      </c>
      <c r="R32" s="20">
        <v>-22256.45</v>
      </c>
      <c r="S32" s="20">
        <v>-20386.46</v>
      </c>
      <c r="T32" s="20">
        <v>-44587.94</v>
      </c>
      <c r="U32" s="20">
        <v>-20841.2</v>
      </c>
      <c r="V32" s="20">
        <v>-26747.72</v>
      </c>
      <c r="W32" s="20">
        <v>-15455.74</v>
      </c>
      <c r="X32" s="20">
        <v>-41784.839999999997</v>
      </c>
      <c r="Y32" s="20">
        <v>-20611.27</v>
      </c>
      <c r="Z32" s="20">
        <v>-13424.08</v>
      </c>
      <c r="AA32" s="20">
        <v>-337126.61000000004</v>
      </c>
      <c r="AB32" s="20">
        <v>-657930.73999999987</v>
      </c>
    </row>
    <row r="33" spans="1:28" x14ac:dyDescent="0.25">
      <c r="A33" s="19" t="s">
        <v>9</v>
      </c>
      <c r="B33" s="20">
        <v>-36412.050000000003</v>
      </c>
      <c r="C33" s="20">
        <v>-15382.18</v>
      </c>
      <c r="D33" s="20">
        <v>-18688.28</v>
      </c>
      <c r="E33" s="20">
        <v>-9478.34</v>
      </c>
      <c r="F33" s="20">
        <v>-15446.67</v>
      </c>
      <c r="G33" s="20">
        <v>-34809.31</v>
      </c>
      <c r="H33" s="20">
        <v>-13204.55</v>
      </c>
      <c r="I33" s="20">
        <v>-17490.169999999998</v>
      </c>
      <c r="J33" s="20">
        <v>-19753.55</v>
      </c>
      <c r="K33" s="20">
        <v>-22621.03</v>
      </c>
      <c r="L33" s="20">
        <v>-41171.56</v>
      </c>
      <c r="M33" s="20">
        <v>-44860.23</v>
      </c>
      <c r="N33" s="20">
        <v>-289317.92</v>
      </c>
      <c r="O33" s="20">
        <v>-14647.76</v>
      </c>
      <c r="P33" s="20">
        <v>-29268.74</v>
      </c>
      <c r="Q33" s="20">
        <v>-41550.07</v>
      </c>
      <c r="R33" s="20">
        <v>-13198.18</v>
      </c>
      <c r="S33" s="20">
        <v>-44549.37</v>
      </c>
      <c r="T33" s="20">
        <v>-25916.27</v>
      </c>
      <c r="U33" s="20">
        <v>-34022.550000000003</v>
      </c>
      <c r="V33" s="20">
        <v>-8342.6200000000008</v>
      </c>
      <c r="W33" s="20">
        <v>-6387.26</v>
      </c>
      <c r="X33" s="20">
        <v>-19426.150000000001</v>
      </c>
      <c r="Y33" s="20">
        <v>-38109.019999999997</v>
      </c>
      <c r="Z33" s="20">
        <v>-25408.93</v>
      </c>
      <c r="AA33" s="20">
        <v>-300826.92</v>
      </c>
      <c r="AB33" s="20">
        <v>-590144.84000000008</v>
      </c>
    </row>
    <row r="34" spans="1:28" x14ac:dyDescent="0.25">
      <c r="A34" s="19" t="s">
        <v>10</v>
      </c>
      <c r="B34" s="20">
        <v>-44895.37</v>
      </c>
      <c r="C34" s="20">
        <v>-39514.199999999997</v>
      </c>
      <c r="D34" s="20">
        <v>-6681.63</v>
      </c>
      <c r="E34" s="20">
        <v>-23963.79</v>
      </c>
      <c r="F34" s="20">
        <v>-41333.51</v>
      </c>
      <c r="G34" s="20">
        <v>-35111.089999999997</v>
      </c>
      <c r="H34" s="20">
        <v>-15229.22</v>
      </c>
      <c r="I34" s="20">
        <v>-24189.27</v>
      </c>
      <c r="J34" s="20">
        <v>-28677.91</v>
      </c>
      <c r="K34" s="20">
        <v>-44967.65</v>
      </c>
      <c r="L34" s="20">
        <v>-44291.17</v>
      </c>
      <c r="M34" s="20">
        <v>-12381.47</v>
      </c>
      <c r="N34" s="20">
        <v>-361236.27999999997</v>
      </c>
      <c r="O34" s="20">
        <v>-27074.45</v>
      </c>
      <c r="P34" s="20">
        <v>-23605.94</v>
      </c>
      <c r="Q34" s="20">
        <v>-8990.16</v>
      </c>
      <c r="R34" s="20">
        <v>-20748.38</v>
      </c>
      <c r="S34" s="20">
        <v>-20477.21</v>
      </c>
      <c r="T34" s="20">
        <v>-18850.04</v>
      </c>
      <c r="U34" s="20">
        <v>-44653.46</v>
      </c>
      <c r="V34" s="20">
        <v>-14461.89</v>
      </c>
      <c r="W34" s="20">
        <v>-44165.49</v>
      </c>
      <c r="X34" s="20">
        <v>-47872.2</v>
      </c>
      <c r="Y34" s="20">
        <v>-43437.63</v>
      </c>
      <c r="Z34" s="20">
        <v>-45440.160000000003</v>
      </c>
      <c r="AA34" s="20">
        <v>-359777.01</v>
      </c>
      <c r="AB34" s="20">
        <v>-721013.28999999992</v>
      </c>
    </row>
    <row r="35" spans="1:28" x14ac:dyDescent="0.25">
      <c r="A35" s="19" t="s">
        <v>14</v>
      </c>
      <c r="B35" s="20">
        <v>-4943.2700000000004</v>
      </c>
      <c r="C35" s="20">
        <v>-3651.27</v>
      </c>
      <c r="D35" s="20">
        <v>-4702.04</v>
      </c>
      <c r="E35" s="20">
        <v>-1412.92</v>
      </c>
      <c r="F35" s="20">
        <v>-3715.51</v>
      </c>
      <c r="G35" s="20">
        <v>-2240.7800000000002</v>
      </c>
      <c r="H35" s="20">
        <v>-3708.06</v>
      </c>
      <c r="I35" s="20">
        <v>-2916.68</v>
      </c>
      <c r="J35" s="20">
        <v>-3747.72</v>
      </c>
      <c r="K35" s="20">
        <v>-3545.28</v>
      </c>
      <c r="L35" s="20">
        <v>-4015.9</v>
      </c>
      <c r="M35" s="20">
        <v>-1198.48</v>
      </c>
      <c r="N35" s="20">
        <v>-39797.910000000011</v>
      </c>
      <c r="O35" s="20">
        <v>-3949.94</v>
      </c>
      <c r="P35" s="20">
        <v>-4561.49</v>
      </c>
      <c r="Q35" s="20">
        <v>-2034.4</v>
      </c>
      <c r="R35" s="20">
        <v>-2415.2199999999998</v>
      </c>
      <c r="S35" s="20">
        <v>-3564.1</v>
      </c>
      <c r="T35" s="20">
        <v>-3334.62</v>
      </c>
      <c r="U35" s="20">
        <v>-4946.07</v>
      </c>
      <c r="V35" s="20">
        <v>-1693.46</v>
      </c>
      <c r="W35" s="20">
        <v>-4176.18</v>
      </c>
      <c r="X35" s="20">
        <v>-2803.29</v>
      </c>
      <c r="Y35" s="20">
        <v>-2659.08</v>
      </c>
      <c r="Z35" s="20">
        <v>-1120.81</v>
      </c>
      <c r="AA35" s="20">
        <v>-37258.659999999996</v>
      </c>
      <c r="AB35" s="20">
        <v>-77056.570000000007</v>
      </c>
    </row>
    <row r="36" spans="1:28" x14ac:dyDescent="0.25">
      <c r="A36" s="19" t="s">
        <v>13</v>
      </c>
      <c r="B36" s="20">
        <v>311.77</v>
      </c>
      <c r="C36" s="20">
        <v>1579.5</v>
      </c>
      <c r="D36" s="20">
        <v>1879.31</v>
      </c>
      <c r="E36" s="20">
        <v>1744.72</v>
      </c>
      <c r="F36" s="20">
        <v>382.26</v>
      </c>
      <c r="G36" s="20">
        <v>1840.95</v>
      </c>
      <c r="H36" s="20">
        <v>1552.89</v>
      </c>
      <c r="I36" s="20">
        <v>1401.4</v>
      </c>
      <c r="J36" s="20">
        <v>965.98</v>
      </c>
      <c r="K36" s="20">
        <v>832.15</v>
      </c>
      <c r="L36" s="20">
        <v>972.98</v>
      </c>
      <c r="M36" s="20">
        <v>903.95</v>
      </c>
      <c r="N36" s="20">
        <v>14367.859999999999</v>
      </c>
      <c r="O36" s="20">
        <v>1784.91</v>
      </c>
      <c r="P36" s="20">
        <v>233.3</v>
      </c>
      <c r="Q36" s="20">
        <v>1745.7</v>
      </c>
      <c r="R36" s="20">
        <v>224.55</v>
      </c>
      <c r="S36" s="20">
        <v>1782.61</v>
      </c>
      <c r="T36" s="20">
        <v>411.64</v>
      </c>
      <c r="U36" s="20">
        <v>1991.58</v>
      </c>
      <c r="V36" s="20">
        <v>686.78</v>
      </c>
      <c r="W36" s="20">
        <v>770.88</v>
      </c>
      <c r="X36" s="20">
        <v>752.07</v>
      </c>
      <c r="Y36" s="20">
        <v>735.73</v>
      </c>
      <c r="Z36" s="20">
        <v>1359.72</v>
      </c>
      <c r="AA36" s="20">
        <v>12479.469999999998</v>
      </c>
      <c r="AB36" s="20">
        <v>26847.33</v>
      </c>
    </row>
    <row r="37" spans="1:28" x14ac:dyDescent="0.25">
      <c r="A37" s="19" t="s">
        <v>2</v>
      </c>
      <c r="B37" s="20">
        <v>-28075.68</v>
      </c>
      <c r="C37" s="20">
        <v>-10121.65</v>
      </c>
      <c r="D37" s="20">
        <v>-13493.11</v>
      </c>
      <c r="E37" s="20">
        <v>-17582.009999999998</v>
      </c>
      <c r="F37" s="20">
        <v>-16228.98</v>
      </c>
      <c r="G37" s="20">
        <v>-9239.15</v>
      </c>
      <c r="H37" s="20">
        <v>-6579.38</v>
      </c>
      <c r="I37" s="20">
        <v>-46522.63</v>
      </c>
      <c r="J37" s="20">
        <v>-30142.65</v>
      </c>
      <c r="K37" s="20">
        <v>-6353.43</v>
      </c>
      <c r="L37" s="20">
        <v>-20898.88</v>
      </c>
      <c r="M37" s="20">
        <v>-43403.56</v>
      </c>
      <c r="N37" s="20">
        <v>-248641.11</v>
      </c>
      <c r="O37" s="20">
        <v>-30523.46</v>
      </c>
      <c r="P37" s="20">
        <v>-27426.52</v>
      </c>
      <c r="Q37" s="20">
        <v>-43439.83</v>
      </c>
      <c r="R37" s="20">
        <v>-10370.4</v>
      </c>
      <c r="S37" s="20">
        <v>-16376.7</v>
      </c>
      <c r="T37" s="20">
        <v>-17477.03</v>
      </c>
      <c r="U37" s="20">
        <v>-5394.66</v>
      </c>
      <c r="V37" s="20">
        <v>-35899.769999999997</v>
      </c>
      <c r="W37" s="20">
        <v>-31965.19</v>
      </c>
      <c r="X37" s="20">
        <v>-25733</v>
      </c>
      <c r="Y37" s="20">
        <v>-47187.79</v>
      </c>
      <c r="Z37" s="20">
        <v>-23098.1</v>
      </c>
      <c r="AA37" s="20">
        <v>-314892.44999999995</v>
      </c>
      <c r="AB37" s="20">
        <v>-563533.56000000006</v>
      </c>
    </row>
    <row r="38" spans="1:28" x14ac:dyDescent="0.25">
      <c r="A38" s="19" t="s">
        <v>1</v>
      </c>
      <c r="B38" s="20">
        <v>-37301.730000000003</v>
      </c>
      <c r="C38" s="20">
        <v>-29852.28</v>
      </c>
      <c r="D38" s="20">
        <v>-31127.040000000001</v>
      </c>
      <c r="E38" s="20">
        <v>-16999.47</v>
      </c>
      <c r="F38" s="20">
        <v>-18657.830000000002</v>
      </c>
      <c r="G38" s="20">
        <v>-45579.11</v>
      </c>
      <c r="H38" s="20">
        <v>-18920.36</v>
      </c>
      <c r="I38" s="20">
        <v>-37298.54</v>
      </c>
      <c r="J38" s="20">
        <v>-48611.8</v>
      </c>
      <c r="K38" s="20">
        <v>-7337.21</v>
      </c>
      <c r="L38" s="20">
        <v>-35924.22</v>
      </c>
      <c r="M38" s="20">
        <v>-6409.36</v>
      </c>
      <c r="N38" s="20">
        <v>-334018.95000000007</v>
      </c>
      <c r="O38" s="20">
        <v>-13894.3</v>
      </c>
      <c r="P38" s="20">
        <v>-48948.08</v>
      </c>
      <c r="Q38" s="20">
        <v>-44022.29</v>
      </c>
      <c r="R38" s="20">
        <v>-36612.65</v>
      </c>
      <c r="S38" s="20">
        <v>-45592.34</v>
      </c>
      <c r="T38" s="20">
        <v>-39271.96</v>
      </c>
      <c r="U38" s="20">
        <v>-7083.86</v>
      </c>
      <c r="V38" s="20">
        <v>-7365.67</v>
      </c>
      <c r="W38" s="20">
        <v>-30951.18</v>
      </c>
      <c r="X38" s="20">
        <v>-35516.5</v>
      </c>
      <c r="Y38" s="20">
        <v>-23823.599999999999</v>
      </c>
      <c r="Z38" s="20">
        <v>-15761.77</v>
      </c>
      <c r="AA38" s="20">
        <v>-348844.2</v>
      </c>
      <c r="AB38" s="20">
        <v>-682863.15000000014</v>
      </c>
    </row>
    <row r="39" spans="1:28" x14ac:dyDescent="0.25">
      <c r="A39" s="19" t="s">
        <v>64</v>
      </c>
      <c r="B39" s="20">
        <v>-10323.52</v>
      </c>
      <c r="C39" s="20">
        <v>-23564.48</v>
      </c>
      <c r="D39" s="20">
        <v>-24949.46</v>
      </c>
      <c r="E39" s="20">
        <v>-33756.660000000003</v>
      </c>
      <c r="F39" s="20">
        <v>-42307.05</v>
      </c>
      <c r="G39" s="20">
        <v>-14119.7</v>
      </c>
      <c r="H39" s="20">
        <v>-41765.300000000003</v>
      </c>
      <c r="I39" s="20">
        <v>-10391.59</v>
      </c>
      <c r="J39" s="20">
        <v>-25001.15</v>
      </c>
      <c r="K39" s="20">
        <v>-9951.7199999999993</v>
      </c>
      <c r="L39" s="20">
        <v>-13209.03</v>
      </c>
      <c r="M39" s="20">
        <v>-22518.18</v>
      </c>
      <c r="N39" s="20">
        <v>-271857.83999999997</v>
      </c>
      <c r="O39" s="20">
        <v>-37660.33</v>
      </c>
      <c r="P39" s="20">
        <v>-47631.56</v>
      </c>
      <c r="Q39" s="20">
        <v>-38124.81</v>
      </c>
      <c r="R39" s="20">
        <v>-28147.23</v>
      </c>
      <c r="S39" s="20">
        <v>-30039.759999999998</v>
      </c>
      <c r="T39" s="20">
        <v>-18710.93</v>
      </c>
      <c r="U39" s="20">
        <v>-31236.39</v>
      </c>
      <c r="V39" s="20">
        <v>-26433.63</v>
      </c>
      <c r="W39" s="20">
        <v>-10397.68</v>
      </c>
      <c r="X39" s="20">
        <v>-11513.18</v>
      </c>
      <c r="Y39" s="20">
        <v>-19917.669999999998</v>
      </c>
      <c r="Z39" s="20">
        <v>-13154.32</v>
      </c>
      <c r="AA39" s="20">
        <v>-312967.49</v>
      </c>
      <c r="AB39" s="20">
        <v>-584825.33000000007</v>
      </c>
    </row>
    <row r="40" spans="1:28" x14ac:dyDescent="0.25">
      <c r="A40" s="19" t="s">
        <v>11</v>
      </c>
      <c r="B40" s="20">
        <v>-40707.89</v>
      </c>
      <c r="C40" s="20">
        <v>-20924.02</v>
      </c>
      <c r="D40" s="20">
        <v>-38778.57</v>
      </c>
      <c r="E40" s="20">
        <v>-35920.160000000003</v>
      </c>
      <c r="F40" s="20">
        <v>-33079.06</v>
      </c>
      <c r="G40" s="20">
        <v>-25251.75</v>
      </c>
      <c r="H40" s="20">
        <v>-21703.96</v>
      </c>
      <c r="I40" s="20">
        <v>-27389.8</v>
      </c>
      <c r="J40" s="20">
        <v>-28952.21</v>
      </c>
      <c r="K40" s="20">
        <v>-24090.41</v>
      </c>
      <c r="L40" s="20">
        <v>-27362.06</v>
      </c>
      <c r="M40" s="20">
        <v>-28741.75</v>
      </c>
      <c r="N40" s="20">
        <v>-352901.63999999996</v>
      </c>
      <c r="O40" s="20">
        <v>-25793.09</v>
      </c>
      <c r="P40" s="20">
        <v>-48483.02</v>
      </c>
      <c r="Q40" s="20">
        <v>-11877.65</v>
      </c>
      <c r="R40" s="20">
        <v>-19189.28</v>
      </c>
      <c r="S40" s="20">
        <v>-26045.360000000001</v>
      </c>
      <c r="T40" s="20">
        <v>-28914.43</v>
      </c>
      <c r="U40" s="20">
        <v>-36003.4</v>
      </c>
      <c r="V40" s="20">
        <v>-23627.05</v>
      </c>
      <c r="W40" s="20">
        <v>-35642.99</v>
      </c>
      <c r="X40" s="20">
        <v>-38374.89</v>
      </c>
      <c r="Y40" s="20">
        <v>-34744.980000000003</v>
      </c>
      <c r="Z40" s="20">
        <v>-19670.93</v>
      </c>
      <c r="AA40" s="20">
        <v>-348367.06999999995</v>
      </c>
      <c r="AB40" s="20">
        <v>-701268.71000000008</v>
      </c>
    </row>
    <row r="41" spans="1:28" x14ac:dyDescent="0.25">
      <c r="A41" s="19" t="s">
        <v>40</v>
      </c>
      <c r="B41" s="20">
        <v>34510.410000000003</v>
      </c>
      <c r="C41" s="20">
        <v>16730.22</v>
      </c>
      <c r="D41" s="20">
        <v>15910.84</v>
      </c>
      <c r="E41" s="20">
        <v>10422.39</v>
      </c>
      <c r="F41" s="20">
        <v>38477.480000000003</v>
      </c>
      <c r="G41" s="20">
        <v>6381.37</v>
      </c>
      <c r="H41" s="20">
        <v>30885.119999999999</v>
      </c>
      <c r="I41" s="20">
        <v>46242.58</v>
      </c>
      <c r="J41" s="20">
        <v>17645.849999999999</v>
      </c>
      <c r="K41" s="20">
        <v>10668.54</v>
      </c>
      <c r="L41" s="20">
        <v>40291.56</v>
      </c>
      <c r="M41" s="20">
        <v>44237.06</v>
      </c>
      <c r="N41" s="20">
        <v>312403.42</v>
      </c>
      <c r="O41" s="20">
        <v>17424.419999999998</v>
      </c>
      <c r="P41" s="20">
        <v>38528.83</v>
      </c>
      <c r="Q41" s="20">
        <v>21057.72</v>
      </c>
      <c r="R41" s="20">
        <v>31303.11</v>
      </c>
      <c r="S41" s="20">
        <v>19564.79</v>
      </c>
      <c r="T41" s="20">
        <v>49368.76</v>
      </c>
      <c r="U41" s="20">
        <v>18636.22</v>
      </c>
      <c r="V41" s="20">
        <v>26093.279999999999</v>
      </c>
      <c r="W41" s="20">
        <v>15621.69</v>
      </c>
      <c r="X41" s="20">
        <v>10235.06</v>
      </c>
      <c r="Y41" s="20">
        <v>26168.42</v>
      </c>
      <c r="Z41" s="20">
        <v>25928.12</v>
      </c>
      <c r="AA41" s="20">
        <v>299930.42</v>
      </c>
      <c r="AB41" s="20">
        <v>612333.84000000008</v>
      </c>
    </row>
    <row r="42" spans="1:28" x14ac:dyDescent="0.25">
      <c r="A42" s="19" t="s">
        <v>3</v>
      </c>
      <c r="B42" s="20">
        <v>-20344.060000000001</v>
      </c>
      <c r="C42" s="20">
        <v>-23371.96</v>
      </c>
      <c r="D42" s="20">
        <v>-41322.19</v>
      </c>
      <c r="E42" s="20">
        <v>-46807.98</v>
      </c>
      <c r="F42" s="20">
        <v>-48206.27</v>
      </c>
      <c r="G42" s="20">
        <v>-7929.49</v>
      </c>
      <c r="H42" s="20">
        <v>-5659.11</v>
      </c>
      <c r="I42" s="20">
        <v>-27638.720000000001</v>
      </c>
      <c r="J42" s="20">
        <v>-10496.77</v>
      </c>
      <c r="K42" s="20">
        <v>-8493.36</v>
      </c>
      <c r="L42" s="20">
        <v>-42804.87</v>
      </c>
      <c r="M42" s="20">
        <v>-5553.43</v>
      </c>
      <c r="N42" s="20">
        <v>-288628.20999999996</v>
      </c>
      <c r="O42" s="20">
        <v>-8241.19</v>
      </c>
      <c r="P42" s="20">
        <v>-41347.449999999997</v>
      </c>
      <c r="Q42" s="20">
        <v>-21997</v>
      </c>
      <c r="R42" s="20">
        <v>-34075.269999999997</v>
      </c>
      <c r="S42" s="20">
        <v>-38184.29</v>
      </c>
      <c r="T42" s="20">
        <v>-37432.29</v>
      </c>
      <c r="U42" s="20">
        <v>-16534.39</v>
      </c>
      <c r="V42" s="20">
        <v>-8418.73</v>
      </c>
      <c r="W42" s="20">
        <v>-32226.25</v>
      </c>
      <c r="X42" s="20">
        <v>-22375.88</v>
      </c>
      <c r="Y42" s="20">
        <v>-11185.71</v>
      </c>
      <c r="Z42" s="20">
        <v>-25699.99</v>
      </c>
      <c r="AA42" s="20">
        <v>-297718.44</v>
      </c>
      <c r="AB42" s="20">
        <v>-586346.64999999991</v>
      </c>
    </row>
    <row r="43" spans="1:28" x14ac:dyDescent="0.25">
      <c r="A43" s="19" t="s">
        <v>8</v>
      </c>
      <c r="B43" s="20">
        <v>-8024.18</v>
      </c>
      <c r="C43" s="20">
        <v>-40595.300000000003</v>
      </c>
      <c r="D43" s="20">
        <v>-21466.080000000002</v>
      </c>
      <c r="E43" s="20">
        <v>-45786.01</v>
      </c>
      <c r="F43" s="20">
        <v>-9837.8700000000008</v>
      </c>
      <c r="G43" s="20">
        <v>-35920.699999999997</v>
      </c>
      <c r="H43" s="20">
        <v>-42652.68</v>
      </c>
      <c r="I43" s="20">
        <v>-16129.4</v>
      </c>
      <c r="J43" s="20">
        <v>-36953.599999999999</v>
      </c>
      <c r="K43" s="20">
        <v>-16982.79</v>
      </c>
      <c r="L43" s="20">
        <v>-34379.870000000003</v>
      </c>
      <c r="M43" s="20">
        <v>-29975.41</v>
      </c>
      <c r="N43" s="20">
        <v>-338703.88999999996</v>
      </c>
      <c r="O43" s="20">
        <v>-38509.730000000003</v>
      </c>
      <c r="P43" s="20">
        <v>-39701.599999999999</v>
      </c>
      <c r="Q43" s="20">
        <v>-10584.79</v>
      </c>
      <c r="R43" s="20">
        <v>-12230.85</v>
      </c>
      <c r="S43" s="20">
        <v>-40348</v>
      </c>
      <c r="T43" s="20">
        <v>-39997.160000000003</v>
      </c>
      <c r="U43" s="20">
        <v>-11432.83</v>
      </c>
      <c r="V43" s="20">
        <v>-14341.65</v>
      </c>
      <c r="W43" s="20">
        <v>-29440.92</v>
      </c>
      <c r="X43" s="20">
        <v>-36523.910000000003</v>
      </c>
      <c r="Y43" s="20">
        <v>-13358.2</v>
      </c>
      <c r="Z43" s="20">
        <v>-18970.7</v>
      </c>
      <c r="AA43" s="20">
        <v>-305440.33999999997</v>
      </c>
      <c r="AB43" s="20">
        <v>-644144.22999999986</v>
      </c>
    </row>
    <row r="44" spans="1:28" x14ac:dyDescent="0.25">
      <c r="A44" s="19" t="s">
        <v>55</v>
      </c>
      <c r="B44" s="20">
        <v>-14775.83</v>
      </c>
      <c r="C44" s="20">
        <v>-41742.57</v>
      </c>
      <c r="D44" s="20">
        <v>-48715.93</v>
      </c>
      <c r="E44" s="20">
        <v>-9865.4699999999993</v>
      </c>
      <c r="F44" s="20">
        <v>-30253.360000000001</v>
      </c>
      <c r="G44" s="20">
        <v>-49478.31</v>
      </c>
      <c r="H44" s="20">
        <v>-39897.94</v>
      </c>
      <c r="I44" s="20">
        <v>-24513.51</v>
      </c>
      <c r="J44" s="20">
        <v>-42601.48</v>
      </c>
      <c r="K44" s="20">
        <v>-27258.59</v>
      </c>
      <c r="L44" s="20">
        <v>-44518.14</v>
      </c>
      <c r="M44" s="20">
        <v>-10754.41</v>
      </c>
      <c r="N44" s="20">
        <v>-384375.54000000004</v>
      </c>
      <c r="O44" s="20">
        <v>-39813.56</v>
      </c>
      <c r="P44" s="20">
        <v>-30285.05</v>
      </c>
      <c r="Q44" s="20">
        <v>-45742.05</v>
      </c>
      <c r="R44" s="20">
        <v>-46947.16</v>
      </c>
      <c r="S44" s="20">
        <v>-7416.51</v>
      </c>
      <c r="T44" s="20">
        <v>-26897.35</v>
      </c>
      <c r="U44" s="20">
        <v>-11934.21</v>
      </c>
      <c r="V44" s="20">
        <v>-40630.76</v>
      </c>
      <c r="W44" s="20">
        <v>-15233.01</v>
      </c>
      <c r="X44" s="20">
        <v>-41887.1</v>
      </c>
      <c r="Y44" s="20">
        <v>-22734.45</v>
      </c>
      <c r="Z44" s="20">
        <v>-17111.93</v>
      </c>
      <c r="AA44" s="20">
        <v>-346633.14</v>
      </c>
      <c r="AB44" s="20">
        <v>-731008.67999999993</v>
      </c>
    </row>
    <row r="45" spans="1:28" x14ac:dyDescent="0.25">
      <c r="A45" s="19" t="s">
        <v>19</v>
      </c>
      <c r="B45" s="20">
        <v>354380.5</v>
      </c>
      <c r="C45" s="20">
        <v>355236</v>
      </c>
      <c r="D45" s="20">
        <v>262905.09999999998</v>
      </c>
      <c r="E45" s="20">
        <v>296532.5</v>
      </c>
      <c r="F45" s="20">
        <v>142373.20000000001</v>
      </c>
      <c r="G45" s="20">
        <v>233737.7</v>
      </c>
      <c r="H45" s="20">
        <v>435424.7</v>
      </c>
      <c r="I45" s="20">
        <v>159715.5</v>
      </c>
      <c r="J45" s="20">
        <v>227042.40000000002</v>
      </c>
      <c r="K45" s="20">
        <v>247626.6</v>
      </c>
      <c r="L45" s="20">
        <v>435813.2</v>
      </c>
      <c r="M45" s="20">
        <v>141281</v>
      </c>
      <c r="N45" s="20">
        <v>3292068.4000000004</v>
      </c>
      <c r="O45" s="20">
        <v>213343.30000000002</v>
      </c>
      <c r="P45" s="20">
        <v>417244.4</v>
      </c>
      <c r="Q45" s="20">
        <v>205045</v>
      </c>
      <c r="R45" s="20">
        <v>215132.59999999998</v>
      </c>
      <c r="S45" s="20">
        <v>238860.40000000002</v>
      </c>
      <c r="T45" s="20">
        <v>63117.5</v>
      </c>
      <c r="U45" s="20">
        <v>38100.700000000004</v>
      </c>
      <c r="V45" s="20">
        <v>94251.4</v>
      </c>
      <c r="W45" s="20">
        <v>116307.4</v>
      </c>
      <c r="X45" s="20">
        <v>318975.80000000005</v>
      </c>
      <c r="Y45" s="20">
        <v>339416.5</v>
      </c>
      <c r="Z45" s="20">
        <v>496024</v>
      </c>
      <c r="AA45" s="20">
        <v>2755819</v>
      </c>
      <c r="AB45" s="20">
        <v>6047887.4000000013</v>
      </c>
    </row>
    <row r="46" spans="1:28" x14ac:dyDescent="0.25">
      <c r="A46" s="19" t="s">
        <v>18</v>
      </c>
      <c r="B46" s="20">
        <v>477576.69999999995</v>
      </c>
      <c r="C46" s="20">
        <v>87951</v>
      </c>
      <c r="D46" s="20">
        <v>152218.70000000001</v>
      </c>
      <c r="E46" s="20">
        <v>198830.2</v>
      </c>
      <c r="F46" s="20">
        <v>49614.5</v>
      </c>
      <c r="G46" s="20">
        <v>20695.900000000001</v>
      </c>
      <c r="H46" s="20">
        <v>209319.90000000002</v>
      </c>
      <c r="I46" s="20">
        <v>451029.6</v>
      </c>
      <c r="J46" s="20">
        <v>417212.5</v>
      </c>
      <c r="K46" s="20">
        <v>178921.69999999998</v>
      </c>
      <c r="L46" s="20">
        <v>341093.8</v>
      </c>
      <c r="M46" s="20">
        <v>406391.8</v>
      </c>
      <c r="N46" s="20">
        <v>2990856.3</v>
      </c>
      <c r="O46" s="20">
        <v>156797.70000000001</v>
      </c>
      <c r="P46" s="20">
        <v>282513.10000000003</v>
      </c>
      <c r="Q46" s="20">
        <v>390513.6</v>
      </c>
      <c r="R46" s="20">
        <v>363953.30000000005</v>
      </c>
      <c r="S46" s="20">
        <v>315383.8</v>
      </c>
      <c r="T46" s="20">
        <v>61045.9</v>
      </c>
      <c r="U46" s="20">
        <v>458068.7</v>
      </c>
      <c r="V46" s="20">
        <v>188070.5</v>
      </c>
      <c r="W46" s="20">
        <v>111907.09999999999</v>
      </c>
      <c r="X46" s="20">
        <v>188290.5</v>
      </c>
      <c r="Y46" s="20">
        <v>355840.5</v>
      </c>
      <c r="Z46" s="20">
        <v>449705.6</v>
      </c>
      <c r="AA46" s="20">
        <v>3322090.3000000003</v>
      </c>
      <c r="AB46" s="20">
        <v>6312946.5999999996</v>
      </c>
    </row>
    <row r="47" spans="1:28" x14ac:dyDescent="0.25">
      <c r="A47" s="19" t="s">
        <v>16</v>
      </c>
      <c r="B47" s="20">
        <v>-2915.98</v>
      </c>
      <c r="C47" s="20">
        <v>-2750.52</v>
      </c>
      <c r="D47" s="20">
        <v>-3214.55</v>
      </c>
      <c r="E47" s="20">
        <v>-2349.54</v>
      </c>
      <c r="F47" s="20">
        <v>-1013.07</v>
      </c>
      <c r="G47" s="20">
        <v>-4915.3900000000003</v>
      </c>
      <c r="H47" s="20">
        <v>-4776.07</v>
      </c>
      <c r="I47" s="20">
        <v>-2235.5100000000002</v>
      </c>
      <c r="J47" s="20">
        <v>-3758.88</v>
      </c>
      <c r="K47" s="20">
        <v>-4674.82</v>
      </c>
      <c r="L47" s="20">
        <v>-2120.3000000000002</v>
      </c>
      <c r="M47" s="20">
        <v>-2448</v>
      </c>
      <c r="N47" s="20">
        <v>-37172.629999999997</v>
      </c>
      <c r="O47" s="20">
        <v>-3948.44</v>
      </c>
      <c r="P47" s="20">
        <v>-3839.68</v>
      </c>
      <c r="Q47" s="20">
        <v>-1531.67</v>
      </c>
      <c r="R47" s="20">
        <v>-4346.51</v>
      </c>
      <c r="S47" s="20">
        <v>-3946.78</v>
      </c>
      <c r="T47" s="20">
        <v>-2832.84</v>
      </c>
      <c r="U47" s="20">
        <v>-1143.01</v>
      </c>
      <c r="V47" s="20">
        <v>-3471.72</v>
      </c>
      <c r="W47" s="20">
        <v>-2650.48</v>
      </c>
      <c r="X47" s="20">
        <v>-2186.56</v>
      </c>
      <c r="Y47" s="20">
        <v>-1248.23</v>
      </c>
      <c r="Z47" s="20">
        <v>-1681.58</v>
      </c>
      <c r="AA47" s="20">
        <v>-32827.5</v>
      </c>
      <c r="AB47" s="20">
        <v>-70000.13</v>
      </c>
    </row>
    <row r="48" spans="1:28" x14ac:dyDescent="0.25">
      <c r="A48" s="19" t="s">
        <v>6</v>
      </c>
      <c r="B48" s="20">
        <v>-39605.82</v>
      </c>
      <c r="C48" s="20">
        <v>-40674.559999999998</v>
      </c>
      <c r="D48" s="20">
        <v>-12993.03</v>
      </c>
      <c r="E48" s="20">
        <v>-12112.05</v>
      </c>
      <c r="F48" s="20">
        <v>-38318.74</v>
      </c>
      <c r="G48" s="20">
        <v>-14163.3</v>
      </c>
      <c r="H48" s="20">
        <v>-16037.74</v>
      </c>
      <c r="I48" s="20">
        <v>-13801.67</v>
      </c>
      <c r="J48" s="20">
        <v>-8335.6</v>
      </c>
      <c r="K48" s="20">
        <v>-41810.620000000003</v>
      </c>
      <c r="L48" s="20">
        <v>-46748.83</v>
      </c>
      <c r="M48" s="20">
        <v>-5984.85</v>
      </c>
      <c r="N48" s="20">
        <v>-290586.81</v>
      </c>
      <c r="O48" s="20">
        <v>-30599.78</v>
      </c>
      <c r="P48" s="20">
        <v>-46709.98</v>
      </c>
      <c r="Q48" s="20">
        <v>-27123.279999999999</v>
      </c>
      <c r="R48" s="20">
        <v>-26609.17</v>
      </c>
      <c r="S48" s="20">
        <v>-41440.019999999997</v>
      </c>
      <c r="T48" s="20">
        <v>-31994.97</v>
      </c>
      <c r="U48" s="20">
        <v>-10177.25</v>
      </c>
      <c r="V48" s="20">
        <v>-31283.33</v>
      </c>
      <c r="W48" s="20">
        <v>-35278.339999999997</v>
      </c>
      <c r="X48" s="20">
        <v>-46449.18</v>
      </c>
      <c r="Y48" s="20">
        <v>-6832.04</v>
      </c>
      <c r="Z48" s="20">
        <v>-47369.11</v>
      </c>
      <c r="AA48" s="20">
        <v>-381866.44999999995</v>
      </c>
      <c r="AB48" s="20">
        <v>-672453.26</v>
      </c>
    </row>
    <row r="49" spans="1:28" x14ac:dyDescent="0.25">
      <c r="A49" s="19" t="s">
        <v>95</v>
      </c>
      <c r="B49" s="20">
        <v>516810.75000000006</v>
      </c>
      <c r="C49" s="20">
        <v>117493.11000000002</v>
      </c>
      <c r="D49" s="20">
        <v>117133.62999999996</v>
      </c>
      <c r="E49" s="20">
        <v>201985.38000000003</v>
      </c>
      <c r="F49" s="20">
        <v>-100673.97999999992</v>
      </c>
      <c r="G49" s="20">
        <v>-85062.9</v>
      </c>
      <c r="H49" s="20">
        <v>375421.30000000005</v>
      </c>
      <c r="I49" s="20">
        <v>337764.72</v>
      </c>
      <c r="J49" s="20">
        <v>354516.84</v>
      </c>
      <c r="K49" s="20">
        <v>141118.19</v>
      </c>
      <c r="L49" s="20">
        <v>405773.61</v>
      </c>
      <c r="M49" s="20">
        <v>306396.47000000003</v>
      </c>
      <c r="N49" s="20">
        <v>2688677.12</v>
      </c>
      <c r="O49" s="20">
        <v>23643.080000000075</v>
      </c>
      <c r="P49" s="20">
        <v>293976.28000000009</v>
      </c>
      <c r="Q49" s="20">
        <v>280163.78000000003</v>
      </c>
      <c r="R49" s="20">
        <v>294137.67</v>
      </c>
      <c r="S49" s="20">
        <v>222010.15</v>
      </c>
      <c r="T49" s="20">
        <v>-177016.42999999996</v>
      </c>
      <c r="U49" s="20">
        <v>265674.97000000003</v>
      </c>
      <c r="V49" s="20">
        <v>48727.099999999991</v>
      </c>
      <c r="W49" s="20">
        <v>-55498.869999999995</v>
      </c>
      <c r="X49" s="20">
        <v>117487.91000000015</v>
      </c>
      <c r="Y49" s="20">
        <v>420952.01000000007</v>
      </c>
      <c r="Z49" s="20">
        <v>695601.41</v>
      </c>
      <c r="AA49" s="20">
        <v>2429859.0600000005</v>
      </c>
      <c r="AB49" s="20">
        <v>5118536.1800000025</v>
      </c>
    </row>
    <row r="51" spans="1:28" x14ac:dyDescent="0.25">
      <c r="A51" s="18" t="s">
        <v>98</v>
      </c>
      <c r="B51" t="s">
        <v>129</v>
      </c>
      <c r="C51" t="s">
        <v>130</v>
      </c>
      <c r="D51" t="s">
        <v>131</v>
      </c>
      <c r="E51" t="s">
        <v>132</v>
      </c>
      <c r="F51" t="s">
        <v>133</v>
      </c>
      <c r="G51" t="s">
        <v>134</v>
      </c>
      <c r="H51" t="s">
        <v>135</v>
      </c>
      <c r="I51" t="s">
        <v>136</v>
      </c>
      <c r="J51" t="s">
        <v>137</v>
      </c>
      <c r="K51" t="s">
        <v>138</v>
      </c>
      <c r="L51" t="s">
        <v>139</v>
      </c>
      <c r="M51" t="s">
        <v>140</v>
      </c>
    </row>
    <row r="52" spans="1:28" x14ac:dyDescent="0.25">
      <c r="A52" s="19" t="s">
        <v>7</v>
      </c>
      <c r="B52" s="31">
        <v>-27000</v>
      </c>
      <c r="C52" s="31">
        <v>-45000</v>
      </c>
      <c r="D52" s="31">
        <v>-27000</v>
      </c>
      <c r="E52" s="31">
        <v>-27000</v>
      </c>
      <c r="F52" s="31">
        <v>-6000</v>
      </c>
      <c r="G52" s="31">
        <v>-16000</v>
      </c>
      <c r="H52" s="31">
        <v>-48000</v>
      </c>
      <c r="I52" s="31">
        <v>-26000</v>
      </c>
      <c r="J52" s="31">
        <v>-34000</v>
      </c>
      <c r="K52" s="31">
        <v>-46000</v>
      </c>
      <c r="L52" s="31">
        <v>-28000</v>
      </c>
      <c r="M52" s="31">
        <v>-15000</v>
      </c>
    </row>
    <row r="53" spans="1:28" x14ac:dyDescent="0.25">
      <c r="A53" s="19" t="s">
        <v>9</v>
      </c>
      <c r="B53" s="31">
        <v>-20000</v>
      </c>
      <c r="C53" s="31">
        <v>-15000</v>
      </c>
      <c r="D53" s="31">
        <v>-46000</v>
      </c>
      <c r="E53" s="31">
        <v>-18000</v>
      </c>
      <c r="F53" s="31">
        <v>-20000</v>
      </c>
      <c r="G53" s="31">
        <v>-49000</v>
      </c>
      <c r="H53" s="31">
        <v>-33000</v>
      </c>
      <c r="I53" s="31">
        <v>-24000</v>
      </c>
      <c r="J53" s="31">
        <v>-36000</v>
      </c>
      <c r="K53" s="31">
        <v>-37000</v>
      </c>
      <c r="L53" s="31">
        <v>-9000</v>
      </c>
      <c r="M53" s="31">
        <v>-48000</v>
      </c>
    </row>
    <row r="54" spans="1:28" x14ac:dyDescent="0.25">
      <c r="A54" s="19" t="s">
        <v>10</v>
      </c>
      <c r="B54" s="31">
        <v>-22000</v>
      </c>
      <c r="C54" s="31">
        <v>-22000</v>
      </c>
      <c r="D54" s="31">
        <v>-47000</v>
      </c>
      <c r="E54" s="31">
        <v>-25000</v>
      </c>
      <c r="F54" s="31">
        <v>-33000</v>
      </c>
      <c r="G54" s="31">
        <v>-5000</v>
      </c>
      <c r="H54" s="31">
        <v>-29000</v>
      </c>
      <c r="I54" s="31">
        <v>-24000</v>
      </c>
      <c r="J54" s="31">
        <v>-18000</v>
      </c>
      <c r="K54" s="31">
        <v>-45000</v>
      </c>
      <c r="L54" s="31">
        <v>-32000</v>
      </c>
      <c r="M54" s="31">
        <v>-18000</v>
      </c>
    </row>
    <row r="55" spans="1:28" x14ac:dyDescent="0.25">
      <c r="A55" s="19" t="s">
        <v>2</v>
      </c>
      <c r="B55" s="31">
        <v>-14000</v>
      </c>
      <c r="C55" s="31">
        <v>-30000</v>
      </c>
      <c r="D55" s="31">
        <v>-18000</v>
      </c>
      <c r="E55" s="31">
        <v>-34000</v>
      </c>
      <c r="F55" s="31">
        <v>-36000</v>
      </c>
      <c r="G55" s="31">
        <v>-44000</v>
      </c>
      <c r="H55" s="31">
        <v>-42000</v>
      </c>
      <c r="I55" s="31">
        <v>-38000</v>
      </c>
      <c r="J55" s="31">
        <v>-15000</v>
      </c>
      <c r="K55" s="31">
        <v>-16000</v>
      </c>
      <c r="L55" s="31">
        <v>-37000</v>
      </c>
      <c r="M55" s="31">
        <v>-20000</v>
      </c>
    </row>
    <row r="56" spans="1:28" x14ac:dyDescent="0.25">
      <c r="A56" s="19" t="s">
        <v>1</v>
      </c>
      <c r="B56" s="31">
        <v>-31000</v>
      </c>
      <c r="C56" s="31">
        <v>-49000</v>
      </c>
      <c r="D56" s="31">
        <v>-14000</v>
      </c>
      <c r="E56" s="31">
        <v>-49000</v>
      </c>
      <c r="F56" s="31">
        <v>-14000</v>
      </c>
      <c r="G56" s="31">
        <v>-12000</v>
      </c>
      <c r="H56" s="31">
        <v>-10000</v>
      </c>
      <c r="I56" s="31">
        <v>-17000</v>
      </c>
      <c r="J56" s="31">
        <v>-25000</v>
      </c>
      <c r="K56" s="31">
        <v>-24000</v>
      </c>
      <c r="L56" s="31">
        <v>-13000</v>
      </c>
      <c r="M56" s="31">
        <v>-46000</v>
      </c>
    </row>
    <row r="57" spans="1:28" x14ac:dyDescent="0.25">
      <c r="A57" s="19" t="s">
        <v>11</v>
      </c>
      <c r="B57" s="31">
        <v>-33000</v>
      </c>
      <c r="C57" s="31">
        <v>-8000</v>
      </c>
      <c r="D57" s="31">
        <v>-47000</v>
      </c>
      <c r="E57" s="31">
        <v>-42000</v>
      </c>
      <c r="F57" s="31">
        <v>-28000</v>
      </c>
      <c r="G57" s="31">
        <v>-20000</v>
      </c>
      <c r="H57" s="31">
        <v>-5000</v>
      </c>
      <c r="I57" s="31">
        <v>-38000</v>
      </c>
      <c r="J57" s="31">
        <v>-44000</v>
      </c>
      <c r="K57" s="31">
        <v>-29000</v>
      </c>
      <c r="L57" s="31">
        <v>-33000</v>
      </c>
      <c r="M57" s="31">
        <v>-6000</v>
      </c>
    </row>
    <row r="58" spans="1:28" x14ac:dyDescent="0.25">
      <c r="A58" s="19" t="s">
        <v>20</v>
      </c>
      <c r="B58" s="31">
        <v>13000</v>
      </c>
      <c r="C58" s="31">
        <v>8000</v>
      </c>
      <c r="D58" s="31">
        <v>19000</v>
      </c>
      <c r="E58" s="31">
        <v>10000</v>
      </c>
      <c r="F58" s="31">
        <v>19000</v>
      </c>
      <c r="G58" s="31">
        <v>41000</v>
      </c>
      <c r="H58" s="31">
        <v>47000</v>
      </c>
      <c r="I58" s="31">
        <v>15000</v>
      </c>
      <c r="J58" s="31">
        <v>35000</v>
      </c>
      <c r="K58" s="31">
        <v>40000</v>
      </c>
      <c r="L58" s="31">
        <v>9000</v>
      </c>
      <c r="M58" s="31">
        <v>48000</v>
      </c>
    </row>
    <row r="59" spans="1:28" x14ac:dyDescent="0.25">
      <c r="A59" s="19" t="s">
        <v>3</v>
      </c>
      <c r="B59" s="31">
        <v>-7000</v>
      </c>
      <c r="C59" s="31">
        <v>-35000</v>
      </c>
      <c r="D59" s="31">
        <v>-18000</v>
      </c>
      <c r="E59" s="31">
        <v>-26000</v>
      </c>
      <c r="F59" s="31">
        <v>-40000</v>
      </c>
      <c r="G59" s="31">
        <v>-36000</v>
      </c>
      <c r="H59" s="31">
        <v>-49000</v>
      </c>
      <c r="I59" s="31">
        <v>-39000</v>
      </c>
      <c r="J59" s="31">
        <v>-23000</v>
      </c>
      <c r="K59" s="31">
        <v>-36000</v>
      </c>
      <c r="L59" s="31">
        <v>-38000</v>
      </c>
      <c r="M59" s="31">
        <v>-18000</v>
      </c>
    </row>
    <row r="60" spans="1:28" x14ac:dyDescent="0.25">
      <c r="A60" s="19" t="s">
        <v>8</v>
      </c>
      <c r="B60" s="31">
        <v>-41000</v>
      </c>
      <c r="C60" s="31">
        <v>-49000</v>
      </c>
      <c r="D60" s="31">
        <v>-10000</v>
      </c>
      <c r="E60" s="31">
        <v>-27000</v>
      </c>
      <c r="F60" s="31">
        <v>-7000</v>
      </c>
      <c r="G60" s="31">
        <v>-41000</v>
      </c>
      <c r="H60" s="31">
        <v>-49000</v>
      </c>
      <c r="I60" s="31">
        <v>-36000</v>
      </c>
      <c r="J60" s="31">
        <v>-29000</v>
      </c>
      <c r="K60" s="31">
        <v>-33000</v>
      </c>
      <c r="L60" s="31">
        <v>-44000</v>
      </c>
      <c r="M60" s="31">
        <v>-8000</v>
      </c>
    </row>
    <row r="61" spans="1:28" x14ac:dyDescent="0.25">
      <c r="A61" s="19" t="s">
        <v>19</v>
      </c>
      <c r="B61" s="31">
        <v>430000</v>
      </c>
      <c r="C61" s="31">
        <v>270000</v>
      </c>
      <c r="D61" s="31">
        <v>310000</v>
      </c>
      <c r="E61" s="31">
        <v>190000</v>
      </c>
      <c r="F61" s="31">
        <v>360000</v>
      </c>
      <c r="G61" s="31">
        <v>150000</v>
      </c>
      <c r="H61" s="31">
        <v>110000</v>
      </c>
      <c r="I61" s="31">
        <v>500000</v>
      </c>
      <c r="J61" s="31">
        <v>370000</v>
      </c>
      <c r="K61" s="31">
        <v>390000</v>
      </c>
      <c r="L61" s="31">
        <v>470000</v>
      </c>
      <c r="M61" s="31">
        <v>460000</v>
      </c>
    </row>
    <row r="62" spans="1:28" x14ac:dyDescent="0.25">
      <c r="A62" s="19" t="s">
        <v>18</v>
      </c>
      <c r="B62" s="31">
        <v>110000</v>
      </c>
      <c r="C62" s="31">
        <v>300000</v>
      </c>
      <c r="D62" s="31">
        <v>40000</v>
      </c>
      <c r="E62" s="31">
        <v>280000</v>
      </c>
      <c r="F62" s="31">
        <v>140000</v>
      </c>
      <c r="G62" s="31">
        <v>290000</v>
      </c>
      <c r="H62" s="31">
        <v>270000</v>
      </c>
      <c r="I62" s="31">
        <v>470000</v>
      </c>
      <c r="J62" s="31">
        <v>160000</v>
      </c>
      <c r="K62" s="31">
        <v>20000</v>
      </c>
      <c r="L62" s="31">
        <v>460000</v>
      </c>
      <c r="M62" s="31">
        <v>390000</v>
      </c>
    </row>
    <row r="63" spans="1:28" x14ac:dyDescent="0.25">
      <c r="A63" s="19" t="s">
        <v>6</v>
      </c>
      <c r="B63" s="31">
        <v>-45000</v>
      </c>
      <c r="C63" s="31">
        <v>-45000</v>
      </c>
      <c r="D63" s="31">
        <v>-47000</v>
      </c>
      <c r="E63" s="31">
        <v>-49000</v>
      </c>
      <c r="F63" s="31">
        <v>-47000</v>
      </c>
      <c r="G63" s="31">
        <v>-47000</v>
      </c>
      <c r="H63" s="31">
        <v>-47000</v>
      </c>
      <c r="I63" s="31">
        <v>-47000</v>
      </c>
      <c r="J63" s="31">
        <v>-47000</v>
      </c>
      <c r="K63" s="31">
        <v>-50000</v>
      </c>
      <c r="L63" s="31">
        <v>-50000</v>
      </c>
      <c r="M63" s="31">
        <v>-50000</v>
      </c>
    </row>
    <row r="64" spans="1:28" x14ac:dyDescent="0.25">
      <c r="A64" s="19" t="s">
        <v>55</v>
      </c>
      <c r="B64" s="31">
        <v>-24000</v>
      </c>
      <c r="C64" s="31">
        <v>-25000</v>
      </c>
      <c r="D64" s="31">
        <v>-34000</v>
      </c>
      <c r="E64" s="31">
        <v>-30000</v>
      </c>
      <c r="F64" s="31">
        <v>-45000</v>
      </c>
      <c r="G64" s="31">
        <v>-7000</v>
      </c>
      <c r="H64" s="31">
        <v>-17000</v>
      </c>
      <c r="I64" s="31">
        <v>-29000</v>
      </c>
      <c r="J64" s="31">
        <v>-44000</v>
      </c>
      <c r="K64" s="31">
        <v>-47000</v>
      </c>
      <c r="L64" s="31">
        <v>-35000</v>
      </c>
      <c r="M64" s="31">
        <v>-31000</v>
      </c>
    </row>
    <row r="65" spans="1:13" x14ac:dyDescent="0.25">
      <c r="A65" s="19" t="s">
        <v>64</v>
      </c>
      <c r="B65" s="31">
        <v>-29000</v>
      </c>
      <c r="C65" s="31">
        <v>-9000</v>
      </c>
      <c r="D65" s="31">
        <v>-29000</v>
      </c>
      <c r="E65" s="31">
        <v>-47000</v>
      </c>
      <c r="F65" s="31">
        <v>-26000</v>
      </c>
      <c r="G65" s="31">
        <v>-35000</v>
      </c>
      <c r="H65" s="31">
        <v>-11000</v>
      </c>
      <c r="I65" s="31">
        <v>-44000</v>
      </c>
      <c r="J65" s="31">
        <v>-18000</v>
      </c>
      <c r="K65" s="31">
        <v>-29000</v>
      </c>
      <c r="L65" s="31">
        <v>-31000</v>
      </c>
      <c r="M65" s="31">
        <v>-11000</v>
      </c>
    </row>
    <row r="66" spans="1:13" x14ac:dyDescent="0.25">
      <c r="A66" s="19" t="s">
        <v>68</v>
      </c>
      <c r="B66" s="31">
        <v>-29000</v>
      </c>
      <c r="C66" s="31">
        <v>-40000</v>
      </c>
      <c r="D66" s="31">
        <v>-38000</v>
      </c>
      <c r="E66" s="31">
        <v>-31000</v>
      </c>
      <c r="F66" s="31">
        <v>-43000</v>
      </c>
      <c r="G66" s="31">
        <v>-34000</v>
      </c>
      <c r="H66" s="31">
        <v>-44000</v>
      </c>
      <c r="I66" s="31">
        <v>-21000</v>
      </c>
      <c r="J66" s="31">
        <v>-11000</v>
      </c>
      <c r="K66" s="31">
        <v>-32000</v>
      </c>
      <c r="L66" s="31">
        <v>-49000</v>
      </c>
      <c r="M66" s="31">
        <v>-44000</v>
      </c>
    </row>
    <row r="67" spans="1:13" x14ac:dyDescent="0.25">
      <c r="A67" s="19" t="s">
        <v>13</v>
      </c>
      <c r="B67" s="31">
        <v>-5000</v>
      </c>
      <c r="C67" s="31">
        <v>-5000</v>
      </c>
      <c r="D67" s="31">
        <v>-5000</v>
      </c>
      <c r="E67" s="31">
        <v>-5000</v>
      </c>
      <c r="F67" s="31">
        <v>-5000</v>
      </c>
      <c r="G67" s="31">
        <v>-5000</v>
      </c>
      <c r="H67" s="31">
        <v>-5000</v>
      </c>
      <c r="I67" s="31">
        <v>-5000</v>
      </c>
      <c r="J67" s="31">
        <v>-5000</v>
      </c>
      <c r="K67" s="31">
        <v>-5000</v>
      </c>
      <c r="L67" s="31">
        <v>-5000</v>
      </c>
      <c r="M67" s="31">
        <v>-5000</v>
      </c>
    </row>
    <row r="68" spans="1:13" x14ac:dyDescent="0.25">
      <c r="A68" s="19" t="s">
        <v>14</v>
      </c>
      <c r="B68" s="31">
        <v>1000</v>
      </c>
      <c r="C68" s="31">
        <v>1000</v>
      </c>
      <c r="D68" s="31">
        <v>1000</v>
      </c>
      <c r="E68" s="31">
        <v>1000</v>
      </c>
      <c r="F68" s="31">
        <v>1000</v>
      </c>
      <c r="G68" s="31">
        <v>1000</v>
      </c>
      <c r="H68" s="31">
        <v>1000</v>
      </c>
      <c r="I68" s="31">
        <v>1000</v>
      </c>
      <c r="J68" s="31">
        <v>1000</v>
      </c>
      <c r="K68" s="31">
        <v>1000</v>
      </c>
      <c r="L68" s="31">
        <v>1000</v>
      </c>
      <c r="M68" s="31">
        <v>1000</v>
      </c>
    </row>
    <row r="69" spans="1:13" x14ac:dyDescent="0.25">
      <c r="A69" s="19" t="s">
        <v>16</v>
      </c>
      <c r="B69" s="31">
        <v>-4000</v>
      </c>
      <c r="C69" s="31">
        <v>-4000</v>
      </c>
      <c r="D69" s="31">
        <v>-4000</v>
      </c>
      <c r="E69" s="31">
        <v>-4000</v>
      </c>
      <c r="F69" s="31">
        <v>-4000</v>
      </c>
      <c r="G69" s="31">
        <v>-4000</v>
      </c>
      <c r="H69" s="31">
        <v>-4000</v>
      </c>
      <c r="I69" s="31">
        <v>-4000</v>
      </c>
      <c r="J69" s="31">
        <v>-4000</v>
      </c>
      <c r="K69" s="31">
        <v>-4000</v>
      </c>
      <c r="L69" s="31">
        <v>-4000</v>
      </c>
      <c r="M69" s="31">
        <v>-4000</v>
      </c>
    </row>
    <row r="70" spans="1:13" x14ac:dyDescent="0.25">
      <c r="A70" s="19" t="s">
        <v>95</v>
      </c>
      <c r="B70" s="31">
        <v>223000</v>
      </c>
      <c r="C70" s="31">
        <v>198000</v>
      </c>
      <c r="D70" s="31">
        <v>-14000</v>
      </c>
      <c r="E70" s="31">
        <v>67000</v>
      </c>
      <c r="F70" s="31">
        <v>166000</v>
      </c>
      <c r="G70" s="31">
        <v>127000</v>
      </c>
      <c r="H70" s="31">
        <v>35000</v>
      </c>
      <c r="I70" s="31">
        <v>594000</v>
      </c>
      <c r="J70" s="31">
        <v>213000</v>
      </c>
      <c r="K70" s="31">
        <v>18000</v>
      </c>
      <c r="L70" s="31">
        <v>532000</v>
      </c>
      <c r="M70" s="31">
        <v>575000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P&amp;L</vt:lpstr>
      <vt:lpstr>Forecast</vt:lpstr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Vincent-Maurits Kemperman</dc:creator>
  <cp:lastModifiedBy>Vincent-Maurits Kemperman</cp:lastModifiedBy>
  <dcterms:created xsi:type="dcterms:W3CDTF">2025-01-30T17:49:05Z</dcterms:created>
  <dcterms:modified xsi:type="dcterms:W3CDTF">2025-01-30T20:36:51Z</dcterms:modified>
</cp:coreProperties>
</file>